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<sst xmlns="http://schemas.openxmlformats.org/spreadsheetml/2006/main" count="6316" uniqueCount="2914">
  <si>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</si>
  <si>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</si>
  <si>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</si>
  <si>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</si>
  <si>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</si>
  <si>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</si>
  <si>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</si>
  <si>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</si>
  <si>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</si>
  <si>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</si>
  <si>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</si>
  <si>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</si>
  <si>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</si>
  <si>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</si>
  <si>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</si>
  <si>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</si>
  <si>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</si>
  <si>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</si>
  <si>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</si>
  <si>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</si>
  <si>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</si>
  <si>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</si>
  <si>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</si>
  <si>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</si>
  <si>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</si>
  <si>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</si>
  <si>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</si>
  <si>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</si>
  <si>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</si>
  <si>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</si>
  <si>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</si>
  <si>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</si>
  <si>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</si>
  <si>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</si>
  <si>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</si>
  <si>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</si>
  <si>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</si>
  <si>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</si>
  <si>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</si>
  <si>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</si>
  <si>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</si>
  <si>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</si>
  <si>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</si>
  <si>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</si>
  <si>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</si>
  <si>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</si>
  <si>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</si>
  <si>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</si>
  <si>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</si>
  <si>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</si>
  <si>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</si>
  <si>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</si>
  <si>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</si>
  <si>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</si>
  <si>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</si>
  <si>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</si>
  <si>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</si>
  <si>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</si>
  <si>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</si>
  <si>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</si>
  <si>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</si>
  <si>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</si>
  <si>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</si>
  <si>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</si>
  <si>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</si>
  <si>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</si>
  <si>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</si>
  <si>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</si>
  <si>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</si>
  <si>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</si>
  <si>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</si>
  <si>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</si>
  <si>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</si>
  <si>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</si>
  <si>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</si>
  <si>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</si>
  <si>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</si>
  <si>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</si>
  <si>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</si>
  <si>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</si>
  <si>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</si>
  <si>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</si>
  <si>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</si>
  <si>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</si>
  <si>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</si>
  <si>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</si>
  <si>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</si>
  <si>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</si>
  <si>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</si>
  <si>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</si>
  <si>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</si>
  <si>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</si>
  <si>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</si>
  <si>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</si>
  <si>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</si>
  <si>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</si>
  <si>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</si>
  <si>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</si>
  <si>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</si>
  <si>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</si>
  <si>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</si>
  <si>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</si>
  <si>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</si>
  <si>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</si>
  <si>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</si>
  <si>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</si>
  <si>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</si>
  <si>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</si>
  <si>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</si>
  <si>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</si>
  <si>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</si>
  <si>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</si>
  <si>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</si>
  <si>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</si>
  <si>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</si>
  <si>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</si>
  <si>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</si>
  <si>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</si>
  <si>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</si>
  <si>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</si>
  <si>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</si>
  <si>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</si>
  <si>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</si>
  <si>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</si>
  <si>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</si>
  <si>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</si>
  <si>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</si>
  <si>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</si>
  <si>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</si>
  <si>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</si>
  <si>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</si>
  <si>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</si>
  <si>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</si>
  <si>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</si>
  <si>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</si>
  <si>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</si>
  <si>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</si>
  <si>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</si>
  <si>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</si>
  <si>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</si>
  <si>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</si>
  <si>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</si>
  <si>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</si>
  <si>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</si>
  <si>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</si>
  <si>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</si>
  <si>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</si>
  <si>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</si>
  <si>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</si>
  <si>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</si>
  <si>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</si>
  <si>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</si>
  <si>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</si>
  <si>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</si>
  <si>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</si>
  <si>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</si>
  <si>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</si>
  <si>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</si>
  <si>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</si>
  <si>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</si>
  <si>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</si>
  <si>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</si>
  <si>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</si>
  <si>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</si>
  <si>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</si>
  <si>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</si>
  <si>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</si>
  <si>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</si>
  <si>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</si>
  <si>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</si>
  <si>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</si>
  <si>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</si>
  <si>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</si>
  <si>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</si>
  <si>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</si>
  <si>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</si>
  <si>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</si>
  <si>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</si>
  <si>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</si>
  <si>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</si>
  <si>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</si>
  <si>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</si>
  <si>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</si>
  <si>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</si>
  <si>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</si>
  <si>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</si>
  <si>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</si>
  <si>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</si>
  <si>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</si>
  <si>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</si>
  <si>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</si>
  <si>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</si>
  <si>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</si>
  <si>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</si>
  <si>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</si>
  <si>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</si>
  <si>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</si>
  <si>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</si>
  <si>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</si>
  <si>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</si>
  <si>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</si>
  <si>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</si>
  <si>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</si>
  <si>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</si>
  <si>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</si>
  <si>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</si>
  <si>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</si>
  <si>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</si>
  <si>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</si>
  <si>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</si>
  <si>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</si>
  <si>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</si>
  <si>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</si>
  <si>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</si>
  <si>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</si>
  <si>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</si>
  <si>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</si>
  <si>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</si>
  <si>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</si>
  <si>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</si>
  <si>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</si>
  <si>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</si>
  <si>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</si>
  <si>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</si>
  <si>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</si>
  <si>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</si>
  <si>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</si>
  <si>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</si>
  <si>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</si>
  <si>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</si>
  <si>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</si>
  <si>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</si>
  <si>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</si>
  <si>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</si>
  <si>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</si>
  <si>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</si>
  <si>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</si>
  <si>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</si>
  <si>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</si>
  <si>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</si>
  <si>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</si>
  <si>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</si>
  <si>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</si>
  <si>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</si>
  <si>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</si>
  <si>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</si>
  <si>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</si>
  <si>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</si>
  <si>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</si>
  <si>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</si>
  <si>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</si>
  <si>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</si>
  <si>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</si>
  <si>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</si>
  <si>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</si>
  <si>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</si>
  <si>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</si>
  <si>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</si>
  <si>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</si>
  <si>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</si>
  <si>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</si>
  <si>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</si>
  <si>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</si>
  <si>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</si>
  <si>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</si>
  <si>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</si>
  <si>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</si>
  <si>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</si>
  <si>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</si>
  <si>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</si>
  <si>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</si>
  <si>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</si>
  <si>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</si>
  <si>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</si>
  <si>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</si>
  <si>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</si>
  <si>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</si>
  <si>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</si>
  <si>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</si>
  <si>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</si>
  <si>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</si>
  <si>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</si>
  <si>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</si>
  <si>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</si>
  <si>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</si>
  <si>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</si>
  <si>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</si>
  <si>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</si>
  <si>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</si>
  <si>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</si>
  <si>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</si>
  <si>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</si>
  <si>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</si>
  <si>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</si>
  <si>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</si>
  <si>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</si>
  <si>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</si>
  <si>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</si>
  <si>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</si>
  <si>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</si>
  <si>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</si>
  <si>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</si>
  <si>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</si>
  <si>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</si>
  <si>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</si>
  <si>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</si>
  <si>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</si>
  <si>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</si>
  <si>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</si>
  <si>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</si>
  <si>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</si>
  <si>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</si>
  <si>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</si>
  <si>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</si>
  <si>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</si>
  <si>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</si>
  <si>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</si>
  <si>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</si>
  <si>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</si>
  <si>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</si>
  <si>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</si>
  <si>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</si>
  <si>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</si>
  <si>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</si>
  <si>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</si>
  <si>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</si>
  <si>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</si>
  <si>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</si>
  <si>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</si>
  <si>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</si>
  <si>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</si>
  <si>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</si>
  <si>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</si>
  <si>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</si>
  <si>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</si>
  <si>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</si>
  <si>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</si>
  <si>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</si>
  <si>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</si>
  <si>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</si>
  <si>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</si>
  <si>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</si>
  <si>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</si>
  <si>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</si>
  <si>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</si>
  <si>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</si>
  <si>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</si>
  <si>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</si>
  <si>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</si>
  <si>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</si>
  <si>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</si>
  <si>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</si>
  <si>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</si>
  <si>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</si>
  <si>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</si>
  <si>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</si>
  <si>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</si>
  <si>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</si>
  <si>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</si>
  <si>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</si>
  <si>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</si>
  <si>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</si>
  <si>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</si>
  <si>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</si>
  <si>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</si>
  <si>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</si>
  <si>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</si>
  <si>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</si>
  <si>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</si>
  <si>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</si>
  <si>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</si>
  <si>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</si>
  <si>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</si>
  <si>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</si>
  <si>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</si>
  <si>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</si>
  <si>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</si>
  <si>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</si>
  <si>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</si>
  <si>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</si>
  <si>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</si>
  <si>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</si>
  <si>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</si>
  <si>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</si>
  <si>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</si>
  <si>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</si>
  <si>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</si>
  <si>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</si>
  <si>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</si>
  <si>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</si>
  <si>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</si>
  <si>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</si>
  <si>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</si>
  <si>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</si>
  <si>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</si>
  <si>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</si>
  <si>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</si>
  <si>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</si>
  <si>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</si>
  <si>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</si>
  <si>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</si>
  <si>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</si>
  <si>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</si>
  <si>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</si>
  <si>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</si>
  <si>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</si>
  <si>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</si>
  <si>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</si>
  <si>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</si>
  <si>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</si>
  <si>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</si>
  <si>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</si>
  <si>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</si>
  <si>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</si>
  <si>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</si>
  <si>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</si>
  <si>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</si>
  <si>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</si>
  <si>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</si>
  <si>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</si>
  <si>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</si>
  <si>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</si>
  <si>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</si>
  <si>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</si>
  <si>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</si>
  <si>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</si>
  <si>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</si>
  <si>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</si>
  <si>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</si>
  <si>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</si>
  <si>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</si>
  <si>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</si>
  <si>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</si>
  <si>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</si>
  <si>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</si>
  <si>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</si>
  <si>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</si>
  <si>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</si>
  <si>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</si>
  <si>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</si>
  <si>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</si>
  <si>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</si>
  <si>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</si>
  <si>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</si>
  <si>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</si>
  <si>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</si>
  <si>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</si>
  <si>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</si>
  <si>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</si>
  <si>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</si>
  <si>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</si>
  <si>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</si>
  <si>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</si>
  <si>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</si>
  <si>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</si>
  <si>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</si>
  <si>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</si>
  <si>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</si>
  <si>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</si>
  <si>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</si>
  <si>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</si>
  <si>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</si>
  <si>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</si>
  <si>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</si>
  <si>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</si>
  <si>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</si>
  <si>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</si>
  <si>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</si>
  <si>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</si>
  <si>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</si>
  <si>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</si>
  <si>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</si>
  <si>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</si>
  <si>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</si>
  <si>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</si>
  <si>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</si>
  <si>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</si>
  <si>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</si>
  <si>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</si>
  <si>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</si>
  <si>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</si>
  <si>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</si>
  <si>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</si>
  <si>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</si>
  <si>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</si>
  <si>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</si>
  <si>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</si>
  <si>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</si>
  <si>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</si>
  <si>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</si>
  <si>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</si>
  <si>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</si>
  <si>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</si>
  <si>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</si>
  <si>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</si>
  <si>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</si>
  <si>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</si>
  <si>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</si>
  <si>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</si>
  <si>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</si>
  <si>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</si>
  <si>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</si>
  <si>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</si>
  <si>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</si>
  <si>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</si>
  <si>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</si>
  <si>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</si>
  <si>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</si>
  <si>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</si>
  <si>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</si>
  <si>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</si>
  <si>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</si>
  <si>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</si>
  <si>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</si>
  <si>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</si>
  <si>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</si>
  <si>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</si>
  <si>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</si>
  <si>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</si>
  <si>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</si>
  <si>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</si>
  <si>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</si>
  <si>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</si>
  <si>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</si>
  <si>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</si>
  <si>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</si>
  <si>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</si>
  <si>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</si>
  <si>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</si>
  <si>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</si>
  <si>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</si>
  <si>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</si>
  <si>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</si>
  <si>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</si>
  <si>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</si>
  <si>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</si>
  <si>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</si>
  <si>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</si>
  <si>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</si>
  <si>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</si>
  <si>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</si>
  <si>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</si>
  <si>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</si>
  <si>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</si>
  <si>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</si>
  <si>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</si>
  <si>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</si>
  <si>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</si>
  <si>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</si>
  <si>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</si>
  <si>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</si>
  <si>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</si>
  <si>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</si>
  <si>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</si>
  <si>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</si>
  <si>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</si>
  <si>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</si>
  <si>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</si>
  <si>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</si>
  <si>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</si>
  <si>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</si>
  <si>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</si>
  <si>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</si>
  <si>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</si>
  <si>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</si>
  <si>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</si>
  <si>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</si>
  <si>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</si>
  <si>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</si>
  <si>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</si>
  <si>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</si>
  <si>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</si>
  <si>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</si>
  <si>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</si>
  <si>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</si>
  <si>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</si>
  <si>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</si>
  <si>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</si>
  <si>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</si>
  <si>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</si>
  <si>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</si>
  <si>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</si>
  <si>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</si>
  <si>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</si>
  <si>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</si>
  <si>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</si>
  <si>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</si>
  <si>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</si>
  <si>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</si>
  <si>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</si>
  <si>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</si>
  <si>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</si>
  <si>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</si>
  <si>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</si>
  <si>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</si>
  <si>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</si>
  <si>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</si>
  <si>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</si>
  <si>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</si>
  <si>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</si>
  <si>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</si>
  <si>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</si>
  <si>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</si>
  <si>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</si>
  <si>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</si>
  <si>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</si>
  <si>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</si>
  <si>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</si>
  <si>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</si>
  <si>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</si>
  <si>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</si>
  <si>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</si>
  <si>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</si>
  <si>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</si>
  <si>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</si>
  <si>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</si>
  <si>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</si>
  <si>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</si>
  <si>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</si>
  <si>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</si>
  <si>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</si>
  <si>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</si>
  <si>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</si>
  <si>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</si>
  <si>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</si>
  <si>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</si>
  <si>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</si>
  <si>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</si>
  <si>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</si>
  <si>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</si>
  <si>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</si>
  <si>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</si>
  <si>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</si>
  <si>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</si>
  <si>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</si>
  <si>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</si>
  <si>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</si>
  <si>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</si>
  <si>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</si>
  <si>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</si>
  <si>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</si>
  <si>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</si>
  <si>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</si>
  <si>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</si>
  <si>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</si>
  <si>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</si>
  <si>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</si>
  <si>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</si>
  <si>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</si>
  <si>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</si>
  <si>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</si>
  <si>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</si>
  <si>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</si>
  <si>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</si>
  <si>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</si>
  <si>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</si>
  <si>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</si>
  <si>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</si>
  <si>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</si>
  <si>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</si>
  <si>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</si>
  <si>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</si>
  <si>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</si>
  <si>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</si>
  <si>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</si>
  <si>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</si>
  <si>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</si>
  <si>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</si>
  <si>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</si>
  <si>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</si>
  <si>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</si>
  <si>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</si>
  <si>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</si>
  <si>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</si>
  <si>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</si>
  <si>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</si>
  <si>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</si>
  <si>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</si>
  <si>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</si>
  <si>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</si>
  <si>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</si>
  <si>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</si>
  <si>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</si>
  <si>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</si>
  <si>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</si>
  <si>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</si>
  <si>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</si>
  <si>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</si>
  <si>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</si>
  <si>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</si>
  <si>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</si>
  <si>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</si>
  <si>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</si>
  <si>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</si>
  <si>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</si>
  <si>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</si>
  <si>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</si>
  <si>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</si>
  <si>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</si>
  <si>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</si>
  <si>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</si>
  <si>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</si>
  <si>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</si>
  <si>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</si>
  <si>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</si>
  <si>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</si>
  <si>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</si>
  <si>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</si>
  <si>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</si>
  <si>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</si>
  <si>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</si>
  <si>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</si>
  <si>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</si>
  <si>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</si>
  <si>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</si>
  <si>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</si>
  <si>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</si>
  <si>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</si>
  <si>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</si>
  <si>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</si>
  <si>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</si>
  <si>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</si>
  <si>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</si>
  <si>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</si>
  <si>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</si>
  <si>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</si>
  <si>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</si>
  <si>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</si>
  <si>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</si>
  <si>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</si>
  <si>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</si>
  <si>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</si>
  <si>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</si>
  <si>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</si>
  <si>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</si>
  <si>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</si>
  <si>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</si>
  <si>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</si>
  <si>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</si>
  <si>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</si>
  <si>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</si>
  <si>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</si>
  <si>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</si>
  <si>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</si>
  <si>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</si>
  <si>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</si>
  <si>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</si>
  <si>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</si>
  <si>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</si>
  <si>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</si>
  <si>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</si>
  <si>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</si>
  <si>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</si>
  <si>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</si>
  <si>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</si>
  <si>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</si>
  <si>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</si>
  <si>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</si>
  <si>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</si>
  <si>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</si>
  <si>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</si>
  <si>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</si>
  <si>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</si>
  <si>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</si>
  <si>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</si>
  <si>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</si>
  <si>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</si>
  <si>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</si>
  <si>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</si>
  <si>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</si>
  <si>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</si>
  <si>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</si>
  <si>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</si>
  <si>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</si>
  <si>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</si>
  <si>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</si>
  <si>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</si>
  <si>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</si>
  <si>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</si>
  <si>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</si>
  <si>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</si>
  <si>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</si>
  <si>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</si>
  <si>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</si>
  <si>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</si>
  <si>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</si>
  <si>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</si>
  <si>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</si>
  <si>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</si>
  <si>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</si>
  <si>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</si>
  <si>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</si>
  <si>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</si>
  <si>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</si>
  <si>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</si>
  <si>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</si>
  <si>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</si>
  <si>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</si>
  <si>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</si>
  <si>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</si>
  <si>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</si>
  <si>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</si>
  <si>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</si>
  <si>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</si>
  <si>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</si>
  <si>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</si>
  <si>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</si>
  <si>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</si>
  <si>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</si>
  <si>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</si>
  <si>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</si>
  <si>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</si>
  <si>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</si>
  <si>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</si>
  <si>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</si>
  <si>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</si>
  <si>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</si>
  <si>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</si>
  <si>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</si>
  <si>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</si>
  <si>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</si>
  <si>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</si>
  <si>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</si>
  <si>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</si>
  <si>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</si>
  <si>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</si>
  <si>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</si>
  <si>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</si>
  <si>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</si>
  <si>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</si>
  <si>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</si>
  <si>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</si>
  <si>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</si>
  <si>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</si>
  <si>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</si>
  <si>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</si>
  <si>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</si>
  <si>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</si>
  <si>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</si>
  <si>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</si>
  <si>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</si>
  <si>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</si>
  <si>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</si>
  <si>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</si>
  <si>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</si>
  <si>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</si>
  <si>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</si>
  <si>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</si>
  <si>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</si>
  <si>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</si>
  <si>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</si>
  <si>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</si>
  <si>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</si>
  <si>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</si>
  <si>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</si>
  <si>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</si>
  <si>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</si>
  <si>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</si>
  <si>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</si>
  <si>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</si>
  <si>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</si>
  <si>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</si>
  <si>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</si>
  <si>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</si>
  <si>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</si>
  <si>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</si>
  <si>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</si>
  <si>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</si>
  <si>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</si>
  <si>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</si>
  <si>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</si>
  <si>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</si>
  <si>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</si>
  <si>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</si>
  <si>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</si>
  <si>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</si>
  <si>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</si>
  <si>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</si>
  <si>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</si>
  <si>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</si>
  <si>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</si>
  <si>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</si>
  <si>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</si>
  <si>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</si>
  <si>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</si>
  <si>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</si>
  <si>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</si>
  <si>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</si>
  <si>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</si>
  <si>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</si>
  <si>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</si>
  <si>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</si>
  <si>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</si>
  <si>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</si>
  <si>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</si>
  <si>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</si>
  <si>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</si>
  <si>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</si>
  <si>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</si>
  <si>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</si>
  <si>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</si>
  <si>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</si>
  <si>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</si>
  <si>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</si>
  <si>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</si>
  <si>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</si>
  <si>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</si>
  <si>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</si>
  <si>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</si>
  <si>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</si>
  <si>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</si>
  <si>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</si>
  <si>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</si>
  <si>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</si>
  <si>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</si>
  <si>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</si>
  <si>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</si>
  <si>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</si>
  <si>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</si>
  <si>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</si>
  <si>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</si>
  <si>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</si>
  <si>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</si>
  <si>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</si>
  <si>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</si>
  <si>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</si>
  <si>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</si>
  <si>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</si>
  <si>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</si>
  <si>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</si>
  <si>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</si>
  <si>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</si>
  <si>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</si>
  <si>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</si>
  <si>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</si>
  <si>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</si>
  <si>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</si>
  <si>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</si>
  <si>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</si>
  <si>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</si>
  <si>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</si>
  <si>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</si>
  <si>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</si>
  <si>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</si>
  <si>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</si>
  <si>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</si>
  <si>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</si>
  <si>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</si>
  <si>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</si>
  <si>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</si>
  <si>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</si>
  <si>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</si>
  <si>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</si>
  <si>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</si>
  <si>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</si>
  <si>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</si>
  <si>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</si>
  <si>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</si>
  <si>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</si>
  <si>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</si>
  <si>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</si>
  <si>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</si>
  <si>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</si>
  <si>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</si>
  <si>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</si>
  <si>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</si>
  <si>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</si>
  <si>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</si>
  <si>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</si>
  <si>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</si>
  <si>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</si>
  <si>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</si>
  <si>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</si>
  <si>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</si>
  <si>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</si>
  <si>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</si>
  <si>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</si>
  <si>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</si>
  <si>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</si>
  <si>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</si>
  <si>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</si>
  <si>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</si>
  <si>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</si>
  <si>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</si>
  <si>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</si>
  <si>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</si>
  <si>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</si>
  <si>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</si>
  <si>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</si>
  <si>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</si>
  <si>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</si>
  <si>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</si>
  <si>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</si>
  <si>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</si>
  <si>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</si>
  <si>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</si>
  <si>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</si>
  <si>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</si>
  <si>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</si>
  <si>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</si>
  <si>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</si>
  <si>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</si>
  <si>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</si>
  <si>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</si>
  <si>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</si>
  <si>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</si>
  <si>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</si>
  <si>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</si>
  <si>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</si>
  <si>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</si>
  <si>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</si>
  <si>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</si>
  <si>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</si>
  <si>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</si>
  <si>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</si>
  <si>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</si>
  <si>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</si>
  <si>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</si>
  <si>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</si>
  <si>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</si>
  <si>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</si>
  <si>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</si>
  <si>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</si>
  <si>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</si>
  <si>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</si>
  <si>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</si>
  <si>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</si>
  <si>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</si>
  <si>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</si>
  <si>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</si>
  <si>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</si>
  <si>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</si>
  <si>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</si>
  <si>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</si>
  <si>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</si>
  <si>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</si>
  <si>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</si>
  <si>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</si>
  <si>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</si>
  <si>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</si>
  <si>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</si>
  <si>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</si>
  <si>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</si>
  <si>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</si>
  <si>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</si>
  <si>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</si>
  <si>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</si>
  <si>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</si>
  <si>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</si>
  <si>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</si>
  <si>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</si>
  <si>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</si>
  <si>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</si>
  <si>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</si>
  <si>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</si>
  <si>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</si>
  <si>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</si>
  <si>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</si>
  <si>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</si>
  <si>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</si>
  <si>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</si>
  <si>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</si>
  <si>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</si>
  <si>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</si>
  <si>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</si>
  <si>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</si>
  <si>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</si>
  <si>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</si>
  <si>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</si>
  <si>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</si>
  <si>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</si>
  <si>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</si>
  <si>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</si>
  <si>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</si>
  <si>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</si>
  <si>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</si>
  <si>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</si>
  <si>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</si>
  <si>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</si>
  <si>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</si>
  <si>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</si>
  <si>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</si>
  <si>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</si>
  <si>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</si>
  <si>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</si>
  <si>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</si>
  <si>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</si>
  <si>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</si>
  <si>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</si>
  <si>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</si>
  <si>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</si>
  <si>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</si>
  <si>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</si>
  <si>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</si>
  <si>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</si>
  <si>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</si>
  <si>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</si>
  <si>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</si>
  <si>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</si>
  <si>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</si>
  <si>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</si>
  <si>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</si>
  <si>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</si>
  <si>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</si>
  <si>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</si>
  <si>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</si>
  <si>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</si>
  <si>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</si>
  <si>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</si>
  <si>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</si>
  <si>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</si>
  <si>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</si>
  <si>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</si>
  <si>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</si>
  <si>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</si>
  <si>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</si>
  <si>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</si>
  <si>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</si>
  <si>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</si>
  <si>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</si>
  <si>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</si>
  <si>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</si>
  <si>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</si>
  <si>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</si>
  <si>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</si>
  <si>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</si>
  <si>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</si>
  <si>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</si>
  <si>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</si>
  <si>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</si>
  <si>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</si>
  <si>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</si>
  <si>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</si>
  <si>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</si>
  <si>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</si>
  <si>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</si>
  <si>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</si>
  <si>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</si>
  <si>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</si>
  <si>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</si>
  <si>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</si>
  <si>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</si>
  <si>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</si>
  <si>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</si>
  <si>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</si>
  <si>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</si>
  <si>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</si>
  <si>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</si>
  <si>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</si>
  <si>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</si>
  <si>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</si>
  <si>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</si>
  <si>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</si>
  <si>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</si>
  <si>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</si>
  <si>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</si>
  <si>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</si>
  <si>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</si>
  <si>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</si>
  <si>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</si>
  <si>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</si>
  <si>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</si>
  <si>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</si>
  <si>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</si>
  <si>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</si>
  <si>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</si>
  <si>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</si>
  <si>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</si>
  <si>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</si>
  <si>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</si>
  <si>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</si>
  <si>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</si>
  <si>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</si>
  <si>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</si>
  <si>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</si>
  <si>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</si>
  <si>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</si>
  <si>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</si>
  <si>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</si>
  <si>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</si>
  <si>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</si>
  <si>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</si>
  <si>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</si>
  <si>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</si>
  <si>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</si>
  <si>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</si>
  <si>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</si>
  <si>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</si>
  <si>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</si>
  <si>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</si>
  <si>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</si>
  <si>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</si>
  <si>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</si>
  <si>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</si>
  <si>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</si>
  <si>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</si>
  <si>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</si>
  <si>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</si>
  <si>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</si>
  <si>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</si>
  <si>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</si>
  <si>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</si>
  <si>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</si>
  <si>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</si>
  <si>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</si>
  <si>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</si>
  <si>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</si>
  <si>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</si>
  <si>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</si>
  <si>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</si>
  <si>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</si>
  <si>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</si>
  <si>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</si>
  <si>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</si>
  <si>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</si>
  <si>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</si>
  <si>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</si>
  <si>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</si>
  <si>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</si>
  <si>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</si>
  <si>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</si>
  <si>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</si>
  <si>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</si>
  <si>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</si>
  <si>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</si>
  <si>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</si>
  <si>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</si>
  <si>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</si>
  <si>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</si>
  <si>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</si>
  <si>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</si>
  <si>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</si>
  <si>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</si>
  <si>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</si>
  <si>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</si>
  <si>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</si>
  <si>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</si>
  <si>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</si>
  <si>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</si>
  <si>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</si>
  <si>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</si>
  <si>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</si>
  <si>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</si>
  <si>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</si>
  <si>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</si>
  <si>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</si>
  <si>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</si>
  <si>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</si>
  <si>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</si>
  <si>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</si>
  <si>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</si>
  <si>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</si>
  <si>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</si>
  <si>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</si>
  <si>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</si>
  <si>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</si>
  <si>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</si>
  <si>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</si>
  <si>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</si>
  <si>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</si>
  <si>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</si>
  <si>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</si>
  <si>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</si>
  <si>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</si>
  <si>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</si>
  <si>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</si>
  <si>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</si>
  <si>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</si>
  <si>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</si>
  <si>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</si>
  <si>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</si>
  <si>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</si>
  <si>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</si>
  <si>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</si>
  <si>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</si>
  <si>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</si>
  <si>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</si>
  <si>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</si>
  <si>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</si>
  <si>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</si>
  <si>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</si>
  <si>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</si>
  <si>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</si>
  <si>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</si>
  <si>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</si>
  <si>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</si>
  <si>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</si>
  <si>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</si>
  <si>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</si>
  <si>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</si>
  <si>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</si>
  <si>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</si>
  <si>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</si>
  <si>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</si>
  <si>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</si>
  <si>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</si>
  <si>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</si>
  <si>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</si>
  <si>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</si>
  <si>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</si>
  <si>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</si>
  <si>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</si>
  <si>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</si>
  <si>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</si>
  <si>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</si>
  <si>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</si>
  <si>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</si>
  <si>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</si>
  <si>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</si>
  <si>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</si>
  <si>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</si>
  <si>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</si>
  <si>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</si>
  <si>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</si>
  <si>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</si>
  <si>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</si>
  <si>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</si>
  <si>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</si>
  <si>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</si>
  <si>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</si>
  <si>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</si>
  <si>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</si>
  <si>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</si>
  <si>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</si>
  <si>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</si>
  <si>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</si>
  <si>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</si>
  <si>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</si>
  <si>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</si>
  <si>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</si>
  <si>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</si>
  <si>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</si>
  <si>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</si>
  <si>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</si>
  <si>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</si>
  <si>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</si>
  <si>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</si>
  <si>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</si>
  <si>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</si>
  <si>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</si>
  <si>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</si>
  <si>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</si>
  <si>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</si>
  <si>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</si>
  <si>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</si>
  <si>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</si>
  <si>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</si>
  <si>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</si>
  <si>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</si>
  <si>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</si>
  <si>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</si>
  <si>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</si>
  <si>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</si>
  <si>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</si>
  <si>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</si>
  <si>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</si>
  <si>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</si>
  <si>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</si>
  <si>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</si>
  <si>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</si>
  <si>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</si>
  <si>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</si>
  <si>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</si>
  <si>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</si>
  <si>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</si>
  <si>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</si>
  <si>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</si>
  <si>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</si>
  <si>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</si>
  <si>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</si>
  <si>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</si>
  <si>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</si>
  <si>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</si>
  <si>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</si>
  <si>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</si>
  <si>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</si>
  <si>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</si>
  <si>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</si>
  <si>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</si>
  <si>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</si>
  <si>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</si>
  <si>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</si>
  <si>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</si>
  <si>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</si>
  <si>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</si>
  <si>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</si>
  <si>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</si>
  <si>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</si>
  <si>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</si>
  <si>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</si>
  <si>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</si>
  <si>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</si>
  <si>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</si>
  <si>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</si>
  <si>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</si>
  <si>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</si>
  <si>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</si>
  <si>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</si>
  <si>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</si>
  <si>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</si>
  <si>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</si>
  <si>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</si>
  <si>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</si>
  <si>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</si>
  <si>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</si>
  <si>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</si>
  <si>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</si>
  <si>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</si>
  <si>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</si>
  <si>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</si>
  <si>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</si>
  <si>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</si>
  <si>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</si>
  <si>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</si>
  <si>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</si>
  <si>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</si>
  <si>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</si>
  <si>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</si>
  <si>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</si>
  <si>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</si>
  <si>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</si>
  <si>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</si>
  <si>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</si>
  <si>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</si>
  <si>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</si>
  <si>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</si>
  <si>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</si>
  <si>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</si>
  <si>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</si>
  <si>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</si>
  <si>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</si>
  <si>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</si>
  <si>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</si>
  <si>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</si>
  <si>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</si>
  <si>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</si>
  <si>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</si>
  <si>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</si>
  <si>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</si>
  <si>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</si>
  <si>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</si>
  <si>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</si>
  <si>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</si>
  <si>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</si>
  <si>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</si>
  <si>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</si>
  <si>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</si>
  <si>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</si>
  <si>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</si>
  <si>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</si>
  <si>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</si>
  <si>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</si>
  <si>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</si>
  <si>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</si>
  <si>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</si>
  <si>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</si>
  <si>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</si>
  <si>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</si>
  <si>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</si>
  <si>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</si>
  <si>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</si>
  <si>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</si>
  <si>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</si>
  <si>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</si>
  <si>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</si>
  <si>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</si>
  <si>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</si>
  <si>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</si>
  <si>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</si>
  <si>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</si>
  <si>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</si>
  <si>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</si>
  <si>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</si>
  <si>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</si>
  <si>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</si>
  <si>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</si>
  <si>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</si>
  <si>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</si>
  <si>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</si>
  <si>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</si>
  <si>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</si>
  <si>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</si>
  <si>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</si>
  <si>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</si>
  <si>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</si>
  <si>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</si>
  <si>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</si>
  <si>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</si>
  <si>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</si>
  <si>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</si>
  <si>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</si>
  <si>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</si>
  <si>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</si>
  <si>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</si>
  <si>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</si>
  <si>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</si>
  <si>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</si>
  <si>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</si>
  <si>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</si>
  <si>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</si>
  <si>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</si>
  <si>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</si>
  <si>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</si>
  <si>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</si>
  <si>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</si>
  <si>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</si>
  <si>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</si>
  <si>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</si>
  <si>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</si>
  <si>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</si>
  <si>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</si>
  <si>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</si>
  <si>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</si>
  <si>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</si>
  <si>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</si>
  <si>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</si>
  <si>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</si>
  <si>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</si>
  <si>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</si>
  <si>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</si>
  <si>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</si>
  <si>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</si>
  <si>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</si>
  <si>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</si>
  <si>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</si>
  <si>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</si>
  <si>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</si>
  <si>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</si>
  <si>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</si>
  <si>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</si>
  <si>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</si>
  <si>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</si>
  <si>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</si>
  <si>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</si>
  <si>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</si>
  <si>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</si>
  <si>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</si>
  <si>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</si>
  <si>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</si>
  <si>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</si>
  <si>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</si>
  <si>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</si>
  <si>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</si>
  <si>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</si>
  <si>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</si>
  <si>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</si>
  <si>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</si>
  <si>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</si>
  <si>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</si>
  <si>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</si>
  <si>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</si>
  <si>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</si>
  <si>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</si>
  <si>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</si>
  <si>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</si>
  <si>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</si>
  <si>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</si>
  <si>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</si>
  <si>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</si>
  <si>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</si>
  <si>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</si>
  <si>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</si>
  <si>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</si>
  <si>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</si>
  <si>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</si>
  <si>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</si>
  <si>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</si>
  <si>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</si>
  <si>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</si>
  <si>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</si>
  <si>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</si>
  <si>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</si>
  <si>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</si>
  <si>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</si>
  <si>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</si>
  <si>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</si>
  <si>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</si>
  <si>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</si>
  <si>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</si>
  <si>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</si>
  <si>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</si>
  <si>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</si>
  <si>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</si>
  <si>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</si>
  <si>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</si>
  <si>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</si>
  <si>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</si>
  <si>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</si>
  <si>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</si>
  <si>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</si>
  <si>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</si>
  <si>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</si>
  <si>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</si>
  <si>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</si>
  <si>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</si>
  <si>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</si>
  <si>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</si>
  <si>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</si>
  <si>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</si>
  <si>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</si>
  <si>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</si>
  <si>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</si>
  <si>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</si>
  <si>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</si>
  <si>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</si>
  <si>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</si>
  <si>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</si>
  <si>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</si>
  <si>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</si>
  <si>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</si>
  <si>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</si>
  <si>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</si>
  <si>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</si>
  <si>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</si>
  <si>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</si>
  <si>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</si>
  <si>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</si>
  <si>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</si>
  <si>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</si>
  <si>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</si>
  <si>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</si>
  <si>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</si>
  <si>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</si>
  <si>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</si>
  <si>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</si>
  <si>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</si>
  <si>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</si>
  <si>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</si>
  <si>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</si>
  <si>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</si>
  <si>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</si>
  <si>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</si>
  <si>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</si>
  <si>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</si>
  <si>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</si>
  <si>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</si>
  <si>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</si>
  <si>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</si>
  <si>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</si>
  <si>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</si>
  <si>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</si>
  <si>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</si>
  <si>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</si>
  <si>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</si>
  <si>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</si>
  <si>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</si>
  <si>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</si>
  <si>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</si>
  <si>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</si>
  <si>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</si>
  <si>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</si>
  <si>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</si>
  <si>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</si>
  <si>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</si>
  <si>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</si>
  <si>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</si>
  <si>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</si>
  <si>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</si>
  <si>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</si>
  <si>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</si>
  <si>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</si>
  <si>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</si>
  <si>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</si>
  <si>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</si>
  <si>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</si>
  <si>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</si>
  <si>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</si>
  <si>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</si>
  <si>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</si>
  <si>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</si>
  <si>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</si>
  <si>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</si>
  <si>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</si>
  <si>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</si>
  <si>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</si>
  <si>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</si>
  <si>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</si>
  <si>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</si>
  <si>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</si>
  <si>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</si>
  <si>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</si>
  <si>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</si>
  <si>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</si>
  <si>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</si>
  <si>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</si>
  <si>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</si>
  <si>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</si>
  <si>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</si>
  <si>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</si>
  <si>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</si>
  <si>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</si>
  <si>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</si>
  <si>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</si>
  <si>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</si>
  <si>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</si>
  <si>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</si>
  <si>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</si>
  <si>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</si>
  <si>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</si>
  <si>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</si>
  <si>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</si>
  <si>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</si>
  <si>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</si>
  <si>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</si>
  <si>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</si>
  <si>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</si>
  <si>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</si>
  <si>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</si>
  <si>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</si>
  <si>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</si>
  <si>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</si>
  <si>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</si>
  <si>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</si>
  <si>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</si>
  <si>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</si>
  <si>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</si>
  <si>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</si>
  <si>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</si>
  <si>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</si>
  <si>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</si>
  <si>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</si>
  <si>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</si>
  <si>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</si>
  <si>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</si>
  <si>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</si>
  <si>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</si>
  <si>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</si>
  <si>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</si>
  <si>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</si>
  <si>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</si>
  <si>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</si>
  <si>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</si>
  <si>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</si>
  <si>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</si>
  <si>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</si>
  <si>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</si>
  <si>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</si>
  <si>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</si>
  <si>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</si>
  <si>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</si>
  <si>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</si>
  <si>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</si>
  <si>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</si>
  <si>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</si>
  <si>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</si>
  <si>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</si>
  <si>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</si>
  <si>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</si>
  <si>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</si>
  <si>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</si>
  <si>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</si>
  <si>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</si>
  <si>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</si>
  <si>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</si>
  <si>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</si>
  <si>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</si>
  <si>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</si>
  <si>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</si>
  <si>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</si>
  <si>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</si>
  <si>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</si>
  <si>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</si>
  <si>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</si>
  <si>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</si>
  <si>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</si>
  <si>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</si>
  <si>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</si>
  <si>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</si>
  <si>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</si>
  <si>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</si>
  <si>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</si>
  <si>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</si>
  <si>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</si>
  <si>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</si>
  <si>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</si>
  <si>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</si>
  <si>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</si>
  <si>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</si>
  <si>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</si>
  <si>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</si>
  <si>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</si>
  <si>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</si>
  <si>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</si>
  <si>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</si>
  <si>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</si>
  <si>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</si>
  <si>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</si>
  <si>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</si>
  <si>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</si>
  <si>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</si>
  <si>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</si>
  <si>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</si>
  <si>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</si>
  <si>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</si>
  <si>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</si>
  <si>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</si>
  <si>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</si>
  <si>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</si>
  <si>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</si>
  <si>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</si>
  <si>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</si>
  <si>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</si>
  <si>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</si>
  <si>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</si>
  <si>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</si>
  <si>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</si>
  <si>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</si>
  <si>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</si>
  <si>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</si>
  <si>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</si>
  <si>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</si>
  <si>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</si>
  <si>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</si>
  <si>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</si>
  <si>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</si>
  <si>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</si>
  <si>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</si>
  <si>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</si>
  <si>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</si>
  <si>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</si>
  <si>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</si>
  <si>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</si>
  <si>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</si>
  <si>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</si>
  <si>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</si>
  <si>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</si>
  <si>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</si>
  <si>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</si>
  <si>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</si>
  <si>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</si>
  <si>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</si>
  <si>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</si>
  <si>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</si>
  <si>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</si>
  <si>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</si>
  <si>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</si>
  <si>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</si>
  <si>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</si>
  <si>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</si>
  <si>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</si>
  <si>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</si>
  <si>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</si>
  <si>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</si>
  <si>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</si>
  <si>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</si>
  <si>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</si>
  <si>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</si>
  <si>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</si>
  <si>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</si>
  <si>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</si>
  <si>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</si>
  <si>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</si>
  <si>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</si>
  <si>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</si>
  <si>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</si>
  <si>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</si>
  <si>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</si>
  <si>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</si>
  <si>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</si>
  <si>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</si>
  <si>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</si>
  <si>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</si>
  <si>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</si>
  <si>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</si>
  <si>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</si>
  <si>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</si>
  <si>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</si>
  <si>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</si>
  <si>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</si>
  <si>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</si>
  <si>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</si>
  <si>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</si>
  <si>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</si>
  <si>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</si>
  <si>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</si>
  <si>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</si>
  <si>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</si>
  <si>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</si>
  <si>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</si>
  <si>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</si>
  <si>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</si>
  <si>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</si>
  <si>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</si>
  <si>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</si>
  <si>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</si>
  <si>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</si>
  <si>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</si>
  <si>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</si>
  <si>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</si>
  <si>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</si>
  <si>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</si>
  <si>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</si>
  <si>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</si>
  <si>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</si>
  <si>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</si>
  <si>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</si>
  <si>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</si>
  <si>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</si>
  <si>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</si>
  <si>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</si>
  <si>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</si>
  <si>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</si>
  <si>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</si>
  <si>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</si>
  <si>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</si>
  <si>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</si>
  <si>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</si>
  <si>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</si>
  <si>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</si>
  <si>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</si>
  <si>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</si>
  <si>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</si>
  <si>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</si>
  <si>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</si>
  <si>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</si>
  <si>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</si>
  <si>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</si>
  <si>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</si>
  <si>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</si>
  <si>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</si>
  <si>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</si>
  <si>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</si>
  <si>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</si>
  <si>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</si>
  <si>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</si>
  <si>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</si>
  <si>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</si>
  <si>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</si>
  <si>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</si>
  <si>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</si>
  <si>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</si>
  <si>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</si>
  <si>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</si>
  <si>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</si>
  <si>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</si>
  <si>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</si>
  <si>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</si>
  <si>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</si>
  <si>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</si>
  <si>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</si>
  <si>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</si>
  <si>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</si>
  <si>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</si>
  <si>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</si>
  <si>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</si>
  <si>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</si>
  <si>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</si>
  <si>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</si>
  <si>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</si>
  <si>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</si>
  <si>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</si>
  <si>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</si>
  <si>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</si>
  <si>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</si>
  <si>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</si>
  <si>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</si>
  <si>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</si>
  <si>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</si>
  <si>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</si>
  <si>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</si>
  <si>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</si>
  <si>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</si>
  <si>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</si>
  <si>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</si>
  <si>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</si>
  <si>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</si>
  <si>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</si>
  <si>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</si>
  <si>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</si>
  <si>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</si>
  <si>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</si>
  <si>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</si>
  <si>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</si>
  <si>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</si>
  <si>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</si>
  <si>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</si>
  <si>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</si>
  <si>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</si>
  <si>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</si>
  <si>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</si>
  <si>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</si>
  <si>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</si>
  <si>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</si>
  <si>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</si>
  <si>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</si>
  <si>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</si>
  <si>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</si>
  <si>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</si>
  <si>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</si>
  <si>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</si>
  <si>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</si>
  <si>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</si>
  <si>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</si>
  <si>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</si>
  <si>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</si>
  <si>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</si>
  <si>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</si>
  <si>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</si>
  <si>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</si>
  <si>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</si>
  <si>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</si>
  <si>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</si>
  <si>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</si>
  <si>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</si>
  <si>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</si>
  <si>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</si>
  <si>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</si>
  <si>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</si>
  <si>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</si>
  <si>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</si>
  <si>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</si>
  <si>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</si>
  <si>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</si>
  <si>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</si>
  <si>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</si>
  <si>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</si>
  <si>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</si>
  <si>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</si>
  <si>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</si>
  <si>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</si>
  <si>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</si>
  <si>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</si>
  <si>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</si>
  <si>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</si>
  <si>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</si>
  <si>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</si>
  <si>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</si>
  <si>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</si>
  <si>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</si>
  <si>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</si>
  <si>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</si>
  <si>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</si>
  <si>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</si>
  <si>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</si>
  <si>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</si>
  <si>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</si>
  <si>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</si>
  <si>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</si>
  <si>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</si>
  <si>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</si>
  <si>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</si>
  <si>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</si>
  <si>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</si>
  <si>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</si>
  <si>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</si>
  <si>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</si>
  <si>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</si>
  <si>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</si>
  <si>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</si>
  <si>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</si>
  <si>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</si>
  <si>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</si>
  <si>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</si>
  <si>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</si>
  <si>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</si>
  <si>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</si>
  <si>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</si>
  <si>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</si>
  <si>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</si>
  <si>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</si>
  <si>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</si>
  <si>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</si>
  <si>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</si>
  <si>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</si>
  <si>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</si>
  <si>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</si>
  <si>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</si>
  <si>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</si>
  <si>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</si>
  <si>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</si>
  <si>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</si>
  <si>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</si>
  <si>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</si>
  <si>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</si>
  <si>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</si>
  <si>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</si>
  <si>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</si>
  <si>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</si>
  <si>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</si>
  <si>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</si>
  <si>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</si>
  <si>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</si>
  <si>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</si>
  <si>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</si>
  <si>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</si>
  <si>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</si>
  <si>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</si>
  <si>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</si>
  <si>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</si>
  <si>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</si>
  <si>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</si>
  <si>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</si>
  <si>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</si>
  <si>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</si>
  <si>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</si>
  <si>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</si>
  <si>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</si>
  <si>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</si>
  <si>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</si>
  <si>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</si>
  <si>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</si>
  <si>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</si>
  <si>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</si>
  <si>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</si>
  <si>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</si>
  <si>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</si>
  <si>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</si>
  <si>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</si>
  <si>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</si>
  <si>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</si>
  <si>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</si>
  <si>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</si>
  <si>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</si>
  <si>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</si>
  <si>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</si>
  <si>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</si>
  <si>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</si>
  <si>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</si>
  <si>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</si>
  <si>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</si>
  <si>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</si>
  <si>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</si>
  <si>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</si>
  <si>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</si>
  <si>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</si>
  <si>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</si>
  <si>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</si>
  <si>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</si>
  <si>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</si>
  <si>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</si>
  <si>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</si>
  <si>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</si>
  <si>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</si>
  <si>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</si>
  <si>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</si>
  <si>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</si>
  <si>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</si>
  <si>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</si>
  <si>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</si>
  <si>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</si>
  <si>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</si>
  <si>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</si>
  <si>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</si>
  <si>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</si>
  <si>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</si>
  <si>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</si>
  <si>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</si>
  <si>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</si>
  <si>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</si>
  <si>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</si>
  <si>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</si>
  <si>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</si>
  <si>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</si>
  <si>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</si>
  <si>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</si>
  <si>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</si>
  <si>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</si>
  <si>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</si>
  <si>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</si>
  <si>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</si>
  <si>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</si>
  <si>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</si>
  <si>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</si>
  <si>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</si>
  <si>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</si>
  <si>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</si>
  <si>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</si>
  <si>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</si>
  <si>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</si>
  <si>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</si>
  <si>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</si>
  <si>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</si>
  <si>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</si>
  <si>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</si>
  <si>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</si>
  <si>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</si>
  <si>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</si>
  <si>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</si>
  <si>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</si>
  <si>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</si>
  <si>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</si>
  <si>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</si>
  <si>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</si>
  <si>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</si>
  <si>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</si>
  <si>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</si>
  <si>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</si>
  <si>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</si>
  <si>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</si>
  <si>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</si>
  <si>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</si>
  <si>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</si>
  <si>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</si>
  <si>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</si>
  <si>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</si>
  <si>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</si>
  <si>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</si>
  <si>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</si>
  <si>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</si>
  <si>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</si>
  <si>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</si>
  <si>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</si>
  <si>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</si>
  <si>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</si>
  <si>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</si>
  <si>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</si>
  <si>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</si>
  <si>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</si>
  <si>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</si>
  <si>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</si>
  <si>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</si>
  <si>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</si>
  <si>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</si>
  <si>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</si>
  <si>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</si>
  <si>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</si>
  <si>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</si>
  <si>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</si>
  <si>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</si>
  <si>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</si>
  <si>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</si>
  <si>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</si>
  <si>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</si>
  <si>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</si>
  <si>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</si>
  <si>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</si>
  <si>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</si>
  <si>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</si>
  <si>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</si>
  <si>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</si>
  <si>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</si>
  <si>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</si>
  <si>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</si>
  <si>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</si>
  <si>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</si>
  <si>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</si>
  <si>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</si>
  <si>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</si>
  <si>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</si>
  <si>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</si>
  <si>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</si>
  <si>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</si>
  <si>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</si>
  <si>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</si>
  <si>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</si>
  <si>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</si>
  <si>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</si>
  <si>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</si>
  <si>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</si>
  <si>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</si>
  <si>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</si>
  <si>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</si>
  <si>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</si>
  <si>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</si>
  <si>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</si>
  <si>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</si>
  <si>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</si>
  <si>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</si>
  <si>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</si>
  <si>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</si>
  <si>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</si>
  <si>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</si>
  <si>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</si>
  <si>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</si>
  <si>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</si>
  <si>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</si>
  <si>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</si>
  <si>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</si>
  <si>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</si>
  <si>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</si>
  <si>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</si>
  <si>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</si>
  <si>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</si>
  <si>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</si>
  <si>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</si>
  <si>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</si>
  <si>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</si>
  <si>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</si>
  <si>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</si>
  <si>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</si>
  <si>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</si>
  <si>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</si>
  <si>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</si>
  <si>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</si>
  <si>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</si>
  <si>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</si>
  <si>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</si>
  <si>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</si>
  <si>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</si>
  <si>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</si>
  <si>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</si>
  <si>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</si>
  <si>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</si>
  <si>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</si>
  <si>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</si>
  <si>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</si>
  <si>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</si>
  <si>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</si>
  <si>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</si>
  <si>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</si>
  <si>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</si>
  <si>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</si>
  <si>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</si>
  <si>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</si>
  <si>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</si>
  <si>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</si>
  <si>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</si>
  <si>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</si>
  <si>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</si>
  <si>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</si>
  <si>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</si>
  <si>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</si>
  <si>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</si>
  <si>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</si>
  <si>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</si>
  <si>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</si>
  <si>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</si>
  <si>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</si>
  <si>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</si>
  <si>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</si>
  <si>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</si>
  <si>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</si>
  <si>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</si>
  <si>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</si>
  <si>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</si>
  <si>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</si>
  <si>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</si>
  <si>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</si>
  <si>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</si>
  <si>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</si>
  <si>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</si>
  <si>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</si>
  <si>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</si>
  <si>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</si>
  <si>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</si>
  <si>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</si>
  <si>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</si>
  <si>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</si>
  <si>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</si>
  <si>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</si>
  <si>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</si>
  <si>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</si>
  <si>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</si>
  <si>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</si>
  <si>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</si>
  <si>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</si>
  <si>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</si>
  <si>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</si>
  <si>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</si>
  <si>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</si>
  <si>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</si>
  <si>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</si>
  <si>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</si>
  <si>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</si>
  <si>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</si>
  <si>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</si>
  <si>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</si>
  <si>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</si>
  <si>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</si>
  <si>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</si>
  <si>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</si>
  <si>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</si>
  <si>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</si>
  <si>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</si>
  <si>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</si>
  <si>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</si>
  <si>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</si>
  <si>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</si>
  <si>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</si>
  <si>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</si>
  <si>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</si>
  <si>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</si>
  <si>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</si>
  <si>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</si>
  <si>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</si>
  <si>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</si>
  <si>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</si>
  <si>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</si>
  <si>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</si>
  <si>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</si>
  <si>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</si>
  <si>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</si>
  <si>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</si>
  <si>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</si>
  <si>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</si>
  <si>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</si>
  <si>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</si>
  <si>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</si>
  <si>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</si>
  <si>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</si>
  <si>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</si>
  <si>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</si>
  <si>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</si>
  <si>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</si>
  <si>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</si>
  <si>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</si>
  <si>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</si>
  <si>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</si>
  <si>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</si>
  <si>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</si>
  <si>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</si>
  <si>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</si>
  <si>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</si>
  <si>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</si>
  <si>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</si>
  <si>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</si>
  <si>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</si>
  <si>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</si>
  <si>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</si>
  <si>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</si>
  <si>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</si>
  <si>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</si>
  <si>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</si>
  <si>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</si>
  <si>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</si>
  <si>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</si>
  <si>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</si>
  <si>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</si>
  <si>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</si>
  <si>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</si>
  <si>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</si>
  <si>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</si>
  <si>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</si>
  <si>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</si>
  <si>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</si>
  <si>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</si>
  <si>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</si>
  <si>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</si>
  <si>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</si>
  <si>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</si>
  <si>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</si>
  <si>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</si>
  <si>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</si>
  <si>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</si>
  <si>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</si>
  <si>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</si>
  <si>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</si>
  <si>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</si>
  <si>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</si>
  <si>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</si>
  <si>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</si>
  <si>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</si>
  <si>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</si>
  <si>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</si>
  <si>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</si>
  <si>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</si>
  <si>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</si>
  <si>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</si>
  <si>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</si>
  <si>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</si>
  <si>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</si>
  <si>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</si>
  <si>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</si>
  <si>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</si>
  <si>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</si>
  <si>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</si>
  <si>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</si>
  <si>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</si>
  <si>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</si>
  <si>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</si>
  <si>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</si>
  <si>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</si>
  <si>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</si>
  <si>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</si>
  <si>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</si>
  <si>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</si>
  <si>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</si>
  <si>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</si>
  <si>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</si>
  <si>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</si>
  <si>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</si>
  <si>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</si>
  <si>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</si>
  <si>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</si>
  <si>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</si>
  <si>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</si>
  <si>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</si>
  <si>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</si>
  <si>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</si>
  <si>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</si>
  <si>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</si>
  <si>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</si>
  <si>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</si>
  <si>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</si>
  <si>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</si>
  <si>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</si>
  <si>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</si>
  <si>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</si>
  <si>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</si>
  <si>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</si>
  <si>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</si>
  <si>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</si>
  <si>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</si>
  <si>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</si>
  <si>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</si>
  <si>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</si>
  <si>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</si>
  <si>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</si>
  <si>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</si>
  <si>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</si>
  <si>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</si>
  <si>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</si>
  <si>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</si>
  <si>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</si>
  <si>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</si>
  <si>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</si>
  <si>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</si>
  <si>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</si>
  <si>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</si>
  <si>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</si>
  <si>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</si>
  <si>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</si>
  <si>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</si>
  <si>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</si>
  <si>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</si>
  <si>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</si>
  <si>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</si>
  <si>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</si>
  <si>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</si>
  <si>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</si>
  <si>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</si>
  <si>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</si>
  <si>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</si>
  <si>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</si>
  <si>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</si>
  <si>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</si>
  <si>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</si>
  <si>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</si>
  <si>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</si>
  <si>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</si>
  <si>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</si>
  <si>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</si>
  <si>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</si>
  <si>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</si>
  <si>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</si>
  <si>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</si>
  <si>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</si>
  <si>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</si>
  <si>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</si>
  <si>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</si>
  <si>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</si>
  <si>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</si>
  <si>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</si>
  <si>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</si>
  <si>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</si>
  <si>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</si>
  <si>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</si>
  <si>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</si>
  <si>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</si>
  <si>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</si>
  <si>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</si>
  <si>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</si>
  <si>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</si>
  <si>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</si>
  <si>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</si>
  <si>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</si>
  <si>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</si>
  <si>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</si>
  <si>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</si>
  <si>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</si>
  <si>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</si>
  <si>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</si>
  <si>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</si>
  <si>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</si>
  <si>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</si>
  <si>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</si>
  <si>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</si>
  <si>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</si>
  <si>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</si>
  <si>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</si>
  <si>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</si>
  <si>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</si>
  <si>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</si>
  <si>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</si>
  <si>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</si>
  <si>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</si>
  <si>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</si>
  <si>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</si>
  <si>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</si>
  <si>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</si>
  <si>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</si>
  <si>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</si>
  <si>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</si>
  <si>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</si>
  <si>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</si>
  <si>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</si>
  <si>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</si>
  <si>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</si>
  <si>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</si>
  <si>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</si>
  <si>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</si>
  <si>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</si>
  <si>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</si>
  <si>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</si>
  <si>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</si>
  <si>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</si>
  <si>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</si>
  <si>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</si>
  <si>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</si>
  <si>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</si>
  <si>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</si>
  <si>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</si>
  <si>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</si>
  <si>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</si>
  <si>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</si>
  <si>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</si>
  <si>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</si>
  <si>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</si>
  <si>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</si>
  <si>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</si>
  <si>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</si>
  <si>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</si>
  <si>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</si>
  <si>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</si>
  <si>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</si>
  <si>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</si>
  <si>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</si>
  <si>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</si>
  <si>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</si>
  <si>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</si>
  <si>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</si>
  <si>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</si>
  <si>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</si>
  <si>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</si>
  <si>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</si>
  <si>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</si>
  <si>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</si>
  <si>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</si>
  <si>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</si>
  <si>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</si>
  <si>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</si>
  <si>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</si>
  <si>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</si>
  <si>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</si>
  <si>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</si>
  <si>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</si>
  <si>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</si>
  <si>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</si>
  <si>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</si>
  <si>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</si>
  <si>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</si>
  <si>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</si>
  <si>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</si>
  <si>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</si>
  <si>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</si>
  <si>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</si>
  <si>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</si>
  <si>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</si>
  <si>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</si>
  <si>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</si>
  <si>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</si>
  <si>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</si>
  <si>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</si>
  <si>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</si>
  <si>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</si>
  <si>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</si>
  <si>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</si>
  <si>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</si>
  <si>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</si>
  <si>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</si>
  <si>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</si>
  <si>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</si>
  <si>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</si>
  <si>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</si>
  <si>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</si>
  <si>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</si>
  <si>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</si>
  <si>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</si>
  <si>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</si>
  <si>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</si>
  <si>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</si>
  <si>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</si>
  <si>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</si>
  <si>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</si>
  <si>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</si>
  <si>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</si>
  <si>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</si>
  <si>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</si>
  <si>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</si>
  <si>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</si>
  <si>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</si>
  <si>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</si>
  <si>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</si>
  <si>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</si>
  <si>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</si>
  <si>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</si>
  <si>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</si>
  <si>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</si>
  <si>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</si>
  <si>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</si>
  <si>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</si>
  <si>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</si>
  <si>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</si>
  <si>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</si>
  <si>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</si>
  <si>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</si>
  <si>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</si>
  <si>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</si>
  <si>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</si>
  <si>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</si>
  <si>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</si>
  <si>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</si>
  <si>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</si>
  <si>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</si>
  <si>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</si>
  <si>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</si>
  <si>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</si>
  <si>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</si>
  <si>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</si>
  <si>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</si>
  <si>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</si>
  <si>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</si>
  <si>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</si>
  <si>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</si>
  <si>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</si>
  <si>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</si>
  <si>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</si>
  <si>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</si>
  <si>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</si>
  <si>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</si>
  <si>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</si>
  <si>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</si>
  <si>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</si>
  <si>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</si>
  <si>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</si>
  <si>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</si>
  <si>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</si>
  <si>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</si>
  <si>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</si>
  <si>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</si>
  <si>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</si>
  <si>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</si>
  <si>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</si>
  <si>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</si>
  <si>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</si>
  <si>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</si>
  <si>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</si>
  <si>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</si>
  <si>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</si>
  <si>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</si>
  <si>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</si>
  <si>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</si>
  <si>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</si>
  <si>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</si>
  <si>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</si>
  <si>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</si>
  <si>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</si>
  <si>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</si>
  <si>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</si>
  <si>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</si>
  <si>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</si>
  <si>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</si>
  <si>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</si>
  <si>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</si>
  <si>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</si>
  <si>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</si>
  <si>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</si>
  <si>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</si>
  <si>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</si>
  <si>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</si>
  <si>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</si>
  <si>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</si>
  <si>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</si>
  <si>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</si>
  <si>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</si>
  <si>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</si>
  <si>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</si>
  <si>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</si>
  <si>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</si>
  <si>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</si>
  <si>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</si>
  <si>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</si>
  <si>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</si>
  <si>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</si>
  <si>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</si>
  <si>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</si>
  <si>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</si>
  <si>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</si>
  <si>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</si>
  <si>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</si>
  <si>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</si>
  <si>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</si>
  <si>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</si>
  <si>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</si>
  <si>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</si>
  <si>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</si>
  <si>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</si>
  <si>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</si>
  <si>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</si>
  <si>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</si>
  <si>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</si>
  <si>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</si>
  <si>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</si>
  <si>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</si>
  <si>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</si>
  <si>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</si>
  <si>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</si>
  <si>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</si>
  <si>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</si>
  <si>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</si>
  <si>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</si>
  <si>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</si>
  <si>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</si>
  <si>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</si>
  <si>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</si>
  <si>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</si>
  <si>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</si>
  <si>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</si>
  <si>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</si>
  <si>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</si>
  <si>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</si>
  <si>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</si>
  <si>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</si>
  <si>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</si>
  <si>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</si>
  <si>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</si>
  <si>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</si>
  <si>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</si>
  <si>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</si>
  <si>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</si>
  <si>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</si>
  <si>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</si>
  <si>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</si>
  <si>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</si>
  <si>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</si>
  <si>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</si>
  <si>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</si>
  <si>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</si>
  <si>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</si>
  <si>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</si>
  <si>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</si>
  <si>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</si>
  <si>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</si>
  <si>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</si>
  <si>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</si>
  <si>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</si>
  <si>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</si>
  <si>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</si>
  <si>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</si>
  <si>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</si>
  <si>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</si>
  <si>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</si>
  <si>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</si>
  <si>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</si>
  <si>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</si>
  <si>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</si>
  <si>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</si>
  <si>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</si>
  <si>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</si>
  <si>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</si>
  <si>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</si>
  <si>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</si>
  <si>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</si>
  <si>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</si>
  <si>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</si>
  <si>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</si>
  <si>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</si>
  <si>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</si>
  <si>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</si>
  <si>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</si>
  <si>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</si>
  <si>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</si>
  <si>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</si>
  <si>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</si>
  <si>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</si>
  <si>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</si>
  <si>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</si>
  <si>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</si>
  <si>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</si>
  <si>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</si>
  <si>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</si>
  <si>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</si>
  <si>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</si>
  <si>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</si>
  <si>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</si>
  <si>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</si>
  <si>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</si>
  <si>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</si>
  <si>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</si>
  <si>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</si>
  <si>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</si>
  <si>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</si>
  <si>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</si>
  <si>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</si>
  <si>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</si>
  <si>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</si>
  <si>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</si>
  <si>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</si>
  <si>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</si>
  <si>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</si>
  <si>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</si>
  <si>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</si>
  <si>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</si>
  <si>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</si>
  <si>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</si>
  <si>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</si>
  <si>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</si>
  <si>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</si>
  <si>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</si>
  <si>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</si>
  <si>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</si>
  <si>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</si>
  <si>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</si>
  <si>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</si>
  <si>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</si>
  <si>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</si>
  <si>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</si>
  <si>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</si>
  <si>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</si>
  <si>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</si>
  <si>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</si>
  <si>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</si>
  <si>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</si>
  <si>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Гаџин Хан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</si>
</sst>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92</c:v>
                </c:pt>
                <c:pt idx="1">
                  <c:v>88</c:v>
                </c:pt>
                <c:pt idx="2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83</c:v>
                </c:pt>
                <c:pt idx="1">
                  <c:v>113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815680"/>
        <c:axId val="109817216"/>
      </c:barChart>
      <c:catAx>
        <c:axId val="1098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17216"/>
        <c:crosses val="autoZero"/>
        <c:auto val="1"/>
        <c:lblAlgn val="ctr"/>
        <c:lblOffset val="100"/>
        <c:noMultiLvlLbl val="0"/>
      </c:catAx>
      <c:valAx>
        <c:axId val="10981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156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479</c:v>
                </c:pt>
                <c:pt idx="1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53504"/>
        <c:axId val="114055040"/>
      </c:barChart>
      <c:catAx>
        <c:axId val="11405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055040"/>
        <c:crosses val="autoZero"/>
        <c:auto val="1"/>
        <c:lblAlgn val="ctr"/>
        <c:lblOffset val="100"/>
        <c:noMultiLvlLbl val="0"/>
      </c:catAx>
      <c:valAx>
        <c:axId val="11405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5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175</c:v>
                </c:pt>
                <c:pt idx="1">
                  <c:v>168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67712"/>
        <c:axId val="114073600"/>
      </c:barChart>
      <c:catAx>
        <c:axId val="11406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73600"/>
        <c:crosses val="autoZero"/>
        <c:auto val="1"/>
        <c:lblAlgn val="ctr"/>
        <c:lblOffset val="100"/>
        <c:noMultiLvlLbl val="0"/>
      </c:catAx>
      <c:valAx>
        <c:axId val="11407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67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</c:v>
                </c:pt>
                <c:pt idx="1">
                  <c:v>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88576"/>
        <c:axId val="114090368"/>
      </c:barChart>
      <c:catAx>
        <c:axId val="11408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90368"/>
        <c:crosses val="autoZero"/>
        <c:auto val="1"/>
        <c:lblAlgn val="ctr"/>
        <c:lblOffset val="100"/>
        <c:noMultiLvlLbl val="0"/>
      </c:catAx>
      <c:valAx>
        <c:axId val="114090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408857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172672"/>
        <c:axId val="114174208"/>
      </c:barChart>
      <c:catAx>
        <c:axId val="1141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74208"/>
        <c:crosses val="autoZero"/>
        <c:auto val="1"/>
        <c:lblAlgn val="ctr"/>
        <c:lblOffset val="100"/>
        <c:noMultiLvlLbl val="0"/>
      </c:catAx>
      <c:valAx>
        <c:axId val="1141742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726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00960"/>
        <c:axId val="114202496"/>
      </c:barChart>
      <c:catAx>
        <c:axId val="11420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02496"/>
        <c:crosses val="autoZero"/>
        <c:auto val="1"/>
        <c:lblAlgn val="ctr"/>
        <c:lblOffset val="100"/>
        <c:noMultiLvlLbl val="0"/>
      </c:catAx>
      <c:valAx>
        <c:axId val="114202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0096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152.96</c:v>
                </c:pt>
                <c:pt idx="1">
                  <c:v>221.5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29248"/>
        <c:axId val="114230784"/>
      </c:barChart>
      <c:catAx>
        <c:axId val="114229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30784"/>
        <c:crosses val="autoZero"/>
        <c:auto val="1"/>
        <c:lblAlgn val="ctr"/>
        <c:lblOffset val="100"/>
        <c:noMultiLvlLbl val="0"/>
      </c:catAx>
      <c:valAx>
        <c:axId val="114230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2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2543</c:v>
                </c:pt>
                <c:pt idx="1">
                  <c:v>2388</c:v>
                </c:pt>
                <c:pt idx="2">
                  <c:v>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47552"/>
        <c:axId val="114249088"/>
      </c:barChart>
      <c:catAx>
        <c:axId val="11424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49088"/>
        <c:crosses val="autoZero"/>
        <c:auto val="1"/>
        <c:lblAlgn val="ctr"/>
        <c:lblOffset val="100"/>
        <c:noMultiLvlLbl val="0"/>
      </c:catAx>
      <c:valAx>
        <c:axId val="11424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4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86592"/>
        <c:axId val="114288128"/>
      </c:barChart>
      <c:catAx>
        <c:axId val="11428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88128"/>
        <c:crosses val="autoZero"/>
        <c:auto val="1"/>
        <c:lblAlgn val="ctr"/>
        <c:lblOffset val="100"/>
        <c:noMultiLvlLbl val="0"/>
      </c:catAx>
      <c:valAx>
        <c:axId val="11428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86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57.1</c:v>
                </c:pt>
                <c:pt idx="1">
                  <c:v>28.6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636672"/>
        <c:axId val="114638208"/>
      </c:barChart>
      <c:catAx>
        <c:axId val="11463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38208"/>
        <c:crosses val="autoZero"/>
        <c:auto val="1"/>
        <c:lblAlgn val="ctr"/>
        <c:lblOffset val="100"/>
        <c:noMultiLvlLbl val="0"/>
      </c:catAx>
      <c:valAx>
        <c:axId val="11463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636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10.00169808116828</c:v>
                </c:pt>
                <c:pt idx="1">
                  <c:v>52.555612158261169</c:v>
                </c:pt>
                <c:pt idx="2">
                  <c:v>37.442689760570559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10</c:v>
                </c:pt>
                <c:pt idx="1">
                  <c:v>15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6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830144"/>
        <c:axId val="109831680"/>
      </c:barChart>
      <c:catAx>
        <c:axId val="10983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31680"/>
        <c:crosses val="autoZero"/>
        <c:auto val="1"/>
        <c:lblAlgn val="ctr"/>
        <c:lblOffset val="100"/>
        <c:noMultiLvlLbl val="0"/>
      </c:catAx>
      <c:valAx>
        <c:axId val="10983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301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12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037312"/>
        <c:axId val="115038848"/>
      </c:barChart>
      <c:catAx>
        <c:axId val="11503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38848"/>
        <c:crosses val="autoZero"/>
        <c:auto val="1"/>
        <c:lblAlgn val="ctr"/>
        <c:lblOffset val="100"/>
        <c:noMultiLvlLbl val="0"/>
      </c:catAx>
      <c:valAx>
        <c:axId val="11503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037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070464"/>
        <c:axId val="115072000"/>
      </c:barChart>
      <c:catAx>
        <c:axId val="1150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72000"/>
        <c:crosses val="autoZero"/>
        <c:auto val="1"/>
        <c:lblAlgn val="ctr"/>
        <c:lblOffset val="100"/>
        <c:noMultiLvlLbl val="0"/>
      </c:catAx>
      <c:valAx>
        <c:axId val="11507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070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73.3</c:v>
                </c:pt>
                <c:pt idx="1">
                  <c:v>54.5</c:v>
                </c:pt>
                <c:pt idx="2">
                  <c:v>71.400000000000006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80.8</c:v>
                </c:pt>
                <c:pt idx="1">
                  <c:v>65.2</c:v>
                </c:pt>
                <c:pt idx="2">
                  <c:v>64.7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120000"/>
        <c:axId val="115121536"/>
      </c:barChart>
      <c:catAx>
        <c:axId val="115120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21536"/>
        <c:crosses val="autoZero"/>
        <c:auto val="1"/>
        <c:lblAlgn val="ctr"/>
        <c:lblOffset val="100"/>
        <c:noMultiLvlLbl val="0"/>
      </c:catAx>
      <c:valAx>
        <c:axId val="115121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200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126</c:v>
                </c:pt>
                <c:pt idx="1">
                  <c:v>109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216768"/>
        <c:axId val="115218304"/>
      </c:barChart>
      <c:catAx>
        <c:axId val="11521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18304"/>
        <c:crosses val="autoZero"/>
        <c:auto val="1"/>
        <c:lblAlgn val="ctr"/>
        <c:lblOffset val="100"/>
        <c:noMultiLvlLbl val="0"/>
      </c:catAx>
      <c:valAx>
        <c:axId val="11521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1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245440"/>
        <c:axId val="115246976"/>
      </c:barChart>
      <c:catAx>
        <c:axId val="1152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46976"/>
        <c:crosses val="autoZero"/>
        <c:auto val="1"/>
        <c:lblAlgn val="ctr"/>
        <c:lblOffset val="100"/>
        <c:noMultiLvlLbl val="0"/>
      </c:catAx>
      <c:valAx>
        <c:axId val="11524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4544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38</c:v>
                </c:pt>
                <c:pt idx="1">
                  <c:v>43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57</c:v>
                </c:pt>
                <c:pt idx="1">
                  <c:v>60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421952"/>
        <c:axId val="115423488"/>
      </c:barChart>
      <c:catAx>
        <c:axId val="11542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23488"/>
        <c:crosses val="autoZero"/>
        <c:auto val="1"/>
        <c:lblAlgn val="ctr"/>
        <c:lblOffset val="100"/>
        <c:noMultiLvlLbl val="0"/>
      </c:catAx>
      <c:valAx>
        <c:axId val="11542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219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1.0867719476991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1.3584649346238751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1.3075224995754797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1.8848700967906264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1.8169468500594328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1.545253863134658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1.782985226693836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1.9697741552046188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2.1905247070809986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2.6829682458821535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3.0225844795381223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3.4301239599252846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3.6338937001188656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4.6357615894039732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4.4999150959415859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3.4471047716080832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3.871625063678044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3.1923925963661066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792512"/>
        <c:axId val="115798400"/>
      </c:barChart>
      <c:catAx>
        <c:axId val="1157925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5798400"/>
        <c:crosses val="autoZero"/>
        <c:auto val="1"/>
        <c:lblAlgn val="ctr"/>
        <c:lblOffset val="100"/>
        <c:noMultiLvlLbl val="0"/>
      </c:catAx>
      <c:valAx>
        <c:axId val="115798400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5792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1.3584649346238751</c:v>
                </c:pt>
                <c:pt idx="1">
                  <c:v>1.4943114280862626</c:v>
                </c:pt>
                <c:pt idx="2">
                  <c:v>1.2905416878926812</c:v>
                </c:pt>
                <c:pt idx="3">
                  <c:v>2.0207165902530142</c:v>
                </c:pt>
                <c:pt idx="4">
                  <c:v>1.9697741552046188</c:v>
                </c:pt>
                <c:pt idx="5">
                  <c:v>2.0207165902530142</c:v>
                </c:pt>
                <c:pt idx="6">
                  <c:v>2.3773136355917814</c:v>
                </c:pt>
                <c:pt idx="7">
                  <c:v>2.7169298692477502</c:v>
                </c:pt>
                <c:pt idx="8">
                  <c:v>2.9546612328069282</c:v>
                </c:pt>
                <c:pt idx="9">
                  <c:v>3.345219901511292</c:v>
                </c:pt>
                <c:pt idx="10">
                  <c:v>4.1433180506028195</c:v>
                </c:pt>
                <c:pt idx="11">
                  <c:v>4.6017999660383762</c:v>
                </c:pt>
                <c:pt idx="12">
                  <c:v>4.5508575309899815</c:v>
                </c:pt>
                <c:pt idx="13">
                  <c:v>5.773475972151469</c:v>
                </c:pt>
                <c:pt idx="14">
                  <c:v>4.2282221090168113</c:v>
                </c:pt>
                <c:pt idx="15">
                  <c:v>3.1244693496349125</c:v>
                </c:pt>
                <c:pt idx="16">
                  <c:v>3.0056036678553237</c:v>
                </c:pt>
                <c:pt idx="17">
                  <c:v>1.664119544914247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827072"/>
        <c:axId val="115828608"/>
      </c:barChart>
      <c:catAx>
        <c:axId val="115827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5828608"/>
        <c:crosses val="autoZero"/>
        <c:auto val="1"/>
        <c:lblAlgn val="ctr"/>
        <c:lblOffset val="100"/>
        <c:noMultiLvlLbl val="0"/>
      </c:catAx>
      <c:valAx>
        <c:axId val="115828608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827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3.926187671770711E-2</c:v>
                </c:pt>
                <c:pt idx="1">
                  <c:v>7.0472163495419307E-2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3.2587357675696897</c:v>
                </c:pt>
                <c:pt idx="1">
                  <c:v>0.88090204369274139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21.515508441303492</c:v>
                </c:pt>
                <c:pt idx="1">
                  <c:v>7.6462297392529948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27.247742442088729</c:v>
                </c:pt>
                <c:pt idx="1">
                  <c:v>24.207188160676534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42.245779348252846</c:v>
                </c:pt>
                <c:pt idx="1">
                  <c:v>59.830866807610995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1.9630938358853551</c:v>
                </c:pt>
                <c:pt idx="1">
                  <c:v>3.2064834390415782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3.7298782881821748</c:v>
                </c:pt>
                <c:pt idx="1">
                  <c:v>4.157857646229739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897856"/>
        <c:axId val="115899392"/>
      </c:barChart>
      <c:catAx>
        <c:axId val="115897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99392"/>
        <c:crosses val="autoZero"/>
        <c:auto val="1"/>
        <c:lblAlgn val="ctr"/>
        <c:lblOffset val="100"/>
        <c:noMultiLvlLbl val="0"/>
      </c:catAx>
      <c:valAx>
        <c:axId val="115899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978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55.830388692579504</c:v>
                </c:pt>
                <c:pt idx="1">
                  <c:v>47.850599013389711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24.852767962308597</c:v>
                </c:pt>
                <c:pt idx="1">
                  <c:v>33.685694150810427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19.277581468394189</c:v>
                </c:pt>
                <c:pt idx="1">
                  <c:v>18.217054263565892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3.926187671770711E-2</c:v>
                </c:pt>
                <c:pt idx="1">
                  <c:v>0.24665257223396758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959680"/>
        <c:axId val="115961216"/>
      </c:barChart>
      <c:catAx>
        <c:axId val="11595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61216"/>
        <c:crosses val="autoZero"/>
        <c:auto val="1"/>
        <c:lblAlgn val="ctr"/>
        <c:lblOffset val="100"/>
        <c:noMultiLvlLbl val="0"/>
      </c:catAx>
      <c:valAx>
        <c:axId val="115961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596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293</c:v>
                </c:pt>
                <c:pt idx="1">
                  <c:v>214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374</c:v>
                </c:pt>
                <c:pt idx="1">
                  <c:v>305</c:v>
                </c:pt>
                <c:pt idx="2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018560"/>
        <c:axId val="112020096"/>
      </c:barChart>
      <c:catAx>
        <c:axId val="1120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020096"/>
        <c:crosses val="autoZero"/>
        <c:auto val="1"/>
        <c:lblAlgn val="ctr"/>
        <c:lblOffset val="100"/>
        <c:noMultiLvlLbl val="0"/>
      </c:catAx>
      <c:valAx>
        <c:axId val="11202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018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9</c:v>
                </c:pt>
                <c:pt idx="4">
                  <c:v>5</c:v>
                </c:pt>
                <c:pt idx="5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1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6066560"/>
        <c:axId val="116072448"/>
      </c:barChart>
      <c:catAx>
        <c:axId val="116066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72448"/>
        <c:crosses val="autoZero"/>
        <c:auto val="1"/>
        <c:lblAlgn val="ctr"/>
        <c:lblOffset val="100"/>
        <c:noMultiLvlLbl val="0"/>
      </c:catAx>
      <c:valAx>
        <c:axId val="1160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66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2.4</c:v>
                </c:pt>
                <c:pt idx="1">
                  <c:v>0.55000000000000004</c:v>
                </c:pt>
                <c:pt idx="4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6101120"/>
        <c:axId val="116102656"/>
      </c:barChart>
      <c:catAx>
        <c:axId val="11610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02656"/>
        <c:crosses val="autoZero"/>
        <c:auto val="1"/>
        <c:lblAlgn val="ctr"/>
        <c:lblOffset val="100"/>
        <c:noMultiLvlLbl val="0"/>
      </c:catAx>
      <c:valAx>
        <c:axId val="1161026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011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61.65338645418327</c:v>
                </c:pt>
                <c:pt idx="2">
                  <c:v>16.840785624738821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38.34661354581673</c:v>
                </c:pt>
                <c:pt idx="2">
                  <c:v>83.159214375261186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146176"/>
        <c:axId val="116147712"/>
      </c:barChart>
      <c:catAx>
        <c:axId val="116146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47712"/>
        <c:crosses val="autoZero"/>
        <c:auto val="1"/>
        <c:lblAlgn val="ctr"/>
        <c:lblOffset val="100"/>
        <c:noMultiLvlLbl val="0"/>
      </c:catAx>
      <c:valAx>
        <c:axId val="116147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46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15</c:v>
                </c:pt>
                <c:pt idx="1">
                  <c:v>16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195712"/>
        <c:axId val="116197248"/>
      </c:barChart>
      <c:catAx>
        <c:axId val="11619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197248"/>
        <c:crosses val="autoZero"/>
        <c:auto val="1"/>
        <c:lblAlgn val="ctr"/>
        <c:lblOffset val="100"/>
        <c:noMultiLvlLbl val="0"/>
      </c:catAx>
      <c:valAx>
        <c:axId val="116197248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19571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94</c:v>
                </c:pt>
                <c:pt idx="1">
                  <c:v>151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106</c:v>
                </c:pt>
                <c:pt idx="1">
                  <c:v>186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57536"/>
        <c:axId val="116259072"/>
      </c:barChart>
      <c:catAx>
        <c:axId val="1162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59072"/>
        <c:crosses val="autoZero"/>
        <c:auto val="1"/>
        <c:lblAlgn val="ctr"/>
        <c:lblOffset val="100"/>
        <c:noMultiLvlLbl val="0"/>
      </c:catAx>
      <c:valAx>
        <c:axId val="11625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25753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38.908959537572251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34.176300578034677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13.728323699421965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9.4653179190751437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2.4927745664739884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1.2283236994219653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6352512"/>
        <c:axId val="116354048"/>
      </c:barChart>
      <c:catAx>
        <c:axId val="116352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354048"/>
        <c:crosses val="autoZero"/>
        <c:auto val="1"/>
        <c:lblAlgn val="ctr"/>
        <c:lblOffset val="100"/>
        <c:noMultiLvlLbl val="0"/>
      </c:catAx>
      <c:valAx>
        <c:axId val="1163540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52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57.13</c:v>
                </c:pt>
                <c:pt idx="1">
                  <c:v>37.47</c:v>
                </c:pt>
                <c:pt idx="2">
                  <c:v>3.93</c:v>
                </c:pt>
                <c:pt idx="3">
                  <c:v>1.08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60.48</c:v>
                </c:pt>
                <c:pt idx="1">
                  <c:v>33.299999999999997</c:v>
                </c:pt>
                <c:pt idx="2">
                  <c:v>4.9800000000000004</c:v>
                </c:pt>
                <c:pt idx="3">
                  <c:v>0.91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6727808"/>
        <c:axId val="116729344"/>
      </c:barChart>
      <c:catAx>
        <c:axId val="1167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29344"/>
        <c:crosses val="autoZero"/>
        <c:auto val="1"/>
        <c:lblAlgn val="ctr"/>
        <c:lblOffset val="100"/>
        <c:noMultiLvlLbl val="0"/>
      </c:catAx>
      <c:valAx>
        <c:axId val="116729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278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46727</c:v>
                </c:pt>
                <c:pt idx="1">
                  <c:v>53271</c:v>
                </c:pt>
                <c:pt idx="2">
                  <c:v>60099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54688"/>
        <c:axId val="116760576"/>
      </c:barChart>
      <c:catAx>
        <c:axId val="116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60576"/>
        <c:crosses val="autoZero"/>
        <c:auto val="1"/>
        <c:lblAlgn val="ctr"/>
        <c:lblOffset val="100"/>
        <c:noMultiLvlLbl val="0"/>
      </c:catAx>
      <c:valAx>
        <c:axId val="1167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5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579</c:v>
                </c:pt>
                <c:pt idx="1">
                  <c:v>595</c:v>
                </c:pt>
                <c:pt idx="2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1093</c:v>
                </c:pt>
                <c:pt idx="1">
                  <c:v>1104</c:v>
                </c:pt>
                <c:pt idx="2">
                  <c:v>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861184"/>
        <c:axId val="116875264"/>
      </c:barChart>
      <c:catAx>
        <c:axId val="1168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875264"/>
        <c:crosses val="autoZero"/>
        <c:auto val="1"/>
        <c:lblAlgn val="ctr"/>
        <c:lblOffset val="100"/>
        <c:noMultiLvlLbl val="0"/>
      </c:catAx>
      <c:valAx>
        <c:axId val="11687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8611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20.2</c:v>
                </c:pt>
                <c:pt idx="1">
                  <c:v>22.4</c:v>
                </c:pt>
                <c:pt idx="2">
                  <c:v>2.9</c:v>
                </c:pt>
                <c:pt idx="3">
                  <c:v>54.500000000000007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53.1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37.5</c:v>
                </c:pt>
                <c:pt idx="1">
                  <c:v>46.956521739130437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62.5</c:v>
                </c:pt>
                <c:pt idx="1">
                  <c:v>53.04347826086957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6991872"/>
        <c:axId val="116993408"/>
      </c:barChart>
      <c:catAx>
        <c:axId val="116991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993408"/>
        <c:crosses val="autoZero"/>
        <c:auto val="1"/>
        <c:lblAlgn val="ctr"/>
        <c:lblOffset val="100"/>
        <c:noMultiLvlLbl val="0"/>
      </c:catAx>
      <c:valAx>
        <c:axId val="1169934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9918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2.1</c:v>
                </c:pt>
                <c:pt idx="1">
                  <c:v>2.1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31296"/>
        <c:axId val="117032832"/>
      </c:barChart>
      <c:catAx>
        <c:axId val="11703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32832"/>
        <c:crosses val="autoZero"/>
        <c:auto val="1"/>
        <c:lblAlgn val="ctr"/>
        <c:lblOffset val="100"/>
        <c:noMultiLvlLbl val="0"/>
      </c:catAx>
      <c:valAx>
        <c:axId val="11703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312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15.4</c:v>
                </c:pt>
                <c:pt idx="1">
                  <c:v>48.1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17536"/>
        <c:axId val="117223424"/>
      </c:barChart>
      <c:catAx>
        <c:axId val="11721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223424"/>
        <c:crosses val="autoZero"/>
        <c:auto val="1"/>
        <c:lblAlgn val="ctr"/>
        <c:lblOffset val="100"/>
        <c:noMultiLvlLbl val="0"/>
      </c:catAx>
      <c:valAx>
        <c:axId val="11722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217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401856"/>
        <c:axId val="117415936"/>
      </c:barChart>
      <c:catAx>
        <c:axId val="11740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15936"/>
        <c:crosses val="autoZero"/>
        <c:auto val="1"/>
        <c:lblAlgn val="ctr"/>
        <c:lblOffset val="100"/>
        <c:noMultiLvlLbl val="0"/>
      </c:catAx>
      <c:valAx>
        <c:axId val="11741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4018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31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29216"/>
        <c:axId val="117543296"/>
      </c:barChart>
      <c:catAx>
        <c:axId val="117529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43296"/>
        <c:crosses val="autoZero"/>
        <c:auto val="1"/>
        <c:lblAlgn val="ctr"/>
        <c:lblOffset val="100"/>
        <c:noMultiLvlLbl val="0"/>
      </c:catAx>
      <c:valAx>
        <c:axId val="1175432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529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40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95840"/>
        <c:axId val="117805824"/>
      </c:barChart>
      <c:catAx>
        <c:axId val="11779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05824"/>
        <c:crosses val="autoZero"/>
        <c:auto val="1"/>
        <c:lblAlgn val="ctr"/>
        <c:lblOffset val="100"/>
        <c:noMultiLvlLbl val="0"/>
      </c:catAx>
      <c:valAx>
        <c:axId val="117805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795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1.3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041984"/>
        <c:axId val="118056064"/>
      </c:barChart>
      <c:catAx>
        <c:axId val="118041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56064"/>
        <c:crosses val="autoZero"/>
        <c:auto val="1"/>
        <c:lblAlgn val="ctr"/>
        <c:lblOffset val="100"/>
        <c:noMultiLvlLbl val="0"/>
      </c:catAx>
      <c:valAx>
        <c:axId val="118056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041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18.7</c:v>
                </c:pt>
                <c:pt idx="1">
                  <c:v>20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33.799999999999997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087680"/>
        <c:axId val="118089216"/>
      </c:barChart>
      <c:catAx>
        <c:axId val="11808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089216"/>
        <c:crosses val="autoZero"/>
        <c:auto val="1"/>
        <c:lblAlgn val="ctr"/>
        <c:lblOffset val="100"/>
        <c:noMultiLvlLbl val="0"/>
      </c:catAx>
      <c:valAx>
        <c:axId val="118089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0876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4493.42</c:v>
                </c:pt>
                <c:pt idx="1">
                  <c:v>13254.14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51520"/>
        <c:axId val="118253056"/>
      </c:barChart>
      <c:catAx>
        <c:axId val="118251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53056"/>
        <c:crosses val="autoZero"/>
        <c:auto val="1"/>
        <c:lblAlgn val="ctr"/>
        <c:lblOffset val="100"/>
        <c:noMultiLvlLbl val="0"/>
      </c:catAx>
      <c:valAx>
        <c:axId val="11825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5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140</c:v>
                </c:pt>
                <c:pt idx="1">
                  <c:v>101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162</c:v>
                </c:pt>
                <c:pt idx="1">
                  <c:v>118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75168"/>
        <c:axId val="118376704"/>
      </c:barChart>
      <c:catAx>
        <c:axId val="11837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6704"/>
        <c:crosses val="autoZero"/>
        <c:auto val="1"/>
        <c:lblAlgn val="ctr"/>
        <c:lblOffset val="100"/>
        <c:noMultiLvlLbl val="0"/>
      </c:catAx>
      <c:valAx>
        <c:axId val="11837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5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21.9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</c:v>
                </c:pt>
                <c:pt idx="1">
                  <c:v>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25.1</c:v>
                </c:pt>
                <c:pt idx="1">
                  <c:v>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2063616"/>
        <c:axId val="112065152"/>
      </c:barChart>
      <c:catAx>
        <c:axId val="11206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065152"/>
        <c:crosses val="autoZero"/>
        <c:auto val="1"/>
        <c:lblAlgn val="ctr"/>
        <c:lblOffset val="100"/>
        <c:noMultiLvlLbl val="0"/>
      </c:catAx>
      <c:valAx>
        <c:axId val="112065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636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92</c:v>
                </c:pt>
                <c:pt idx="1">
                  <c:v>88</c:v>
                </c:pt>
                <c:pt idx="2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83</c:v>
                </c:pt>
                <c:pt idx="1">
                  <c:v>113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782656"/>
        <c:axId val="121784192"/>
      </c:barChart>
      <c:catAx>
        <c:axId val="12178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84192"/>
        <c:crosses val="autoZero"/>
        <c:auto val="1"/>
        <c:lblAlgn val="ctr"/>
        <c:lblOffset val="100"/>
        <c:noMultiLvlLbl val="0"/>
      </c:catAx>
      <c:valAx>
        <c:axId val="12178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82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10</c:v>
                </c:pt>
                <c:pt idx="1">
                  <c:v>15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6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828096"/>
        <c:axId val="121829632"/>
      </c:barChart>
      <c:catAx>
        <c:axId val="12182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29632"/>
        <c:crosses val="autoZero"/>
        <c:auto val="1"/>
        <c:lblAlgn val="ctr"/>
        <c:lblOffset val="100"/>
        <c:noMultiLvlLbl val="0"/>
      </c:catAx>
      <c:valAx>
        <c:axId val="12182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28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293</c:v>
                </c:pt>
                <c:pt idx="1">
                  <c:v>214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374</c:v>
                </c:pt>
                <c:pt idx="1">
                  <c:v>305</c:v>
                </c:pt>
                <c:pt idx="2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934976"/>
        <c:axId val="121936512"/>
      </c:barChart>
      <c:catAx>
        <c:axId val="12193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36512"/>
        <c:crosses val="autoZero"/>
        <c:auto val="1"/>
        <c:lblAlgn val="ctr"/>
        <c:lblOffset val="100"/>
        <c:noMultiLvlLbl val="0"/>
      </c:catAx>
      <c:valAx>
        <c:axId val="12193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349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53.1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21.9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</c:v>
                </c:pt>
                <c:pt idx="1">
                  <c:v>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25.1</c:v>
                </c:pt>
                <c:pt idx="1">
                  <c:v>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2103296"/>
        <c:axId val="122104832"/>
      </c:barChart>
      <c:catAx>
        <c:axId val="12210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104832"/>
        <c:crosses val="autoZero"/>
        <c:auto val="1"/>
        <c:lblAlgn val="ctr"/>
        <c:lblOffset val="100"/>
        <c:noMultiLvlLbl val="0"/>
      </c:catAx>
      <c:valAx>
        <c:axId val="122104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103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2173312"/>
        <c:axId val="122174848"/>
      </c:barChart>
      <c:catAx>
        <c:axId val="12217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174848"/>
        <c:crosses val="autoZero"/>
        <c:auto val="1"/>
        <c:lblAlgn val="ctr"/>
        <c:lblOffset val="100"/>
        <c:noMultiLvlLbl val="0"/>
      </c:catAx>
      <c:valAx>
        <c:axId val="12217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17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223616"/>
        <c:axId val="122245888"/>
      </c:barChart>
      <c:catAx>
        <c:axId val="12222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245888"/>
        <c:crosses val="autoZero"/>
        <c:auto val="1"/>
        <c:lblAlgn val="ctr"/>
        <c:lblOffset val="100"/>
        <c:noMultiLvlLbl val="0"/>
      </c:catAx>
      <c:valAx>
        <c:axId val="12224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22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285440"/>
        <c:axId val="122365056"/>
      </c:barChart>
      <c:catAx>
        <c:axId val="122285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365056"/>
        <c:crosses val="autoZero"/>
        <c:auto val="1"/>
        <c:lblAlgn val="ctr"/>
        <c:lblOffset val="100"/>
        <c:noMultiLvlLbl val="0"/>
      </c:catAx>
      <c:valAx>
        <c:axId val="12236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285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479</c:v>
                </c:pt>
                <c:pt idx="1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04224"/>
        <c:axId val="122418304"/>
      </c:barChart>
      <c:catAx>
        <c:axId val="122404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418304"/>
        <c:crosses val="autoZero"/>
        <c:auto val="1"/>
        <c:lblAlgn val="ctr"/>
        <c:lblOffset val="100"/>
        <c:noMultiLvlLbl val="0"/>
      </c:catAx>
      <c:valAx>
        <c:axId val="12241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175</c:v>
                </c:pt>
                <c:pt idx="1">
                  <c:v>168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71936"/>
        <c:axId val="122473472"/>
      </c:barChart>
      <c:catAx>
        <c:axId val="1224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73472"/>
        <c:crosses val="autoZero"/>
        <c:auto val="1"/>
        <c:lblAlgn val="ctr"/>
        <c:lblOffset val="100"/>
        <c:noMultiLvlLbl val="0"/>
      </c:catAx>
      <c:valAx>
        <c:axId val="12247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71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68.3</c:v>
                </c:pt>
                <c:pt idx="1">
                  <c:v>55.1</c:v>
                </c:pt>
                <c:pt idx="2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31.7</c:v>
                </c:pt>
                <c:pt idx="1">
                  <c:v>44.9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3797760"/>
        <c:axId val="113803648"/>
      </c:barChart>
      <c:catAx>
        <c:axId val="11379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803648"/>
        <c:crosses val="autoZero"/>
        <c:auto val="1"/>
        <c:lblAlgn val="ctr"/>
        <c:lblOffset val="100"/>
        <c:noMultiLvlLbl val="0"/>
      </c:catAx>
      <c:valAx>
        <c:axId val="113803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3797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</c:v>
                </c:pt>
                <c:pt idx="1">
                  <c:v>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697600"/>
        <c:axId val="122699136"/>
      </c:barChart>
      <c:catAx>
        <c:axId val="122697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99136"/>
        <c:crosses val="autoZero"/>
        <c:auto val="1"/>
        <c:lblAlgn val="ctr"/>
        <c:lblOffset val="100"/>
        <c:noMultiLvlLbl val="0"/>
      </c:catAx>
      <c:valAx>
        <c:axId val="122699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9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54560"/>
        <c:axId val="122756096"/>
      </c:barChart>
      <c:catAx>
        <c:axId val="122754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56096"/>
        <c:crosses val="autoZero"/>
        <c:auto val="1"/>
        <c:lblAlgn val="ctr"/>
        <c:lblOffset val="100"/>
        <c:noMultiLvlLbl val="0"/>
      </c:catAx>
      <c:valAx>
        <c:axId val="122756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5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2543</c:v>
                </c:pt>
                <c:pt idx="1">
                  <c:v>2388</c:v>
                </c:pt>
                <c:pt idx="2">
                  <c:v>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81056"/>
        <c:axId val="122795136"/>
      </c:barChart>
      <c:catAx>
        <c:axId val="12278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95136"/>
        <c:crosses val="autoZero"/>
        <c:auto val="1"/>
        <c:lblAlgn val="ctr"/>
        <c:lblOffset val="100"/>
        <c:noMultiLvlLbl val="0"/>
      </c:catAx>
      <c:valAx>
        <c:axId val="12279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81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10.00169808116828</c:v>
                </c:pt>
                <c:pt idx="1">
                  <c:v>52.555612158261169</c:v>
                </c:pt>
                <c:pt idx="2">
                  <c:v>37.442689760570559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12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061376"/>
        <c:axId val="123062912"/>
      </c:barChart>
      <c:catAx>
        <c:axId val="12306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62912"/>
        <c:crosses val="autoZero"/>
        <c:auto val="1"/>
        <c:lblAlgn val="ctr"/>
        <c:lblOffset val="100"/>
        <c:noMultiLvlLbl val="0"/>
      </c:catAx>
      <c:valAx>
        <c:axId val="12306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061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115008"/>
        <c:axId val="123116544"/>
      </c:barChart>
      <c:catAx>
        <c:axId val="1231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16544"/>
        <c:crosses val="autoZero"/>
        <c:auto val="1"/>
        <c:lblAlgn val="ctr"/>
        <c:lblOffset val="100"/>
        <c:noMultiLvlLbl val="0"/>
      </c:catAx>
      <c:valAx>
        <c:axId val="12311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1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73.3</c:v>
                </c:pt>
                <c:pt idx="1">
                  <c:v>54.5</c:v>
                </c:pt>
                <c:pt idx="2">
                  <c:v>71.400000000000006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80.8</c:v>
                </c:pt>
                <c:pt idx="1">
                  <c:v>65.2</c:v>
                </c:pt>
                <c:pt idx="2">
                  <c:v>64.7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80928"/>
        <c:axId val="123182464"/>
      </c:barChart>
      <c:catAx>
        <c:axId val="12318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82464"/>
        <c:crosses val="autoZero"/>
        <c:auto val="1"/>
        <c:lblAlgn val="ctr"/>
        <c:lblOffset val="100"/>
        <c:noMultiLvlLbl val="0"/>
      </c:catAx>
      <c:valAx>
        <c:axId val="123182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80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126</c:v>
                </c:pt>
                <c:pt idx="1">
                  <c:v>109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253120"/>
        <c:axId val="123254656"/>
      </c:barChart>
      <c:catAx>
        <c:axId val="1232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54656"/>
        <c:crosses val="autoZero"/>
        <c:auto val="1"/>
        <c:lblAlgn val="ctr"/>
        <c:lblOffset val="100"/>
        <c:noMultiLvlLbl val="0"/>
      </c:catAx>
      <c:valAx>
        <c:axId val="12325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5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09472"/>
        <c:axId val="123611008"/>
      </c:barChart>
      <c:catAx>
        <c:axId val="1236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11008"/>
        <c:crosses val="autoZero"/>
        <c:auto val="1"/>
        <c:lblAlgn val="ctr"/>
        <c:lblOffset val="100"/>
        <c:noMultiLvlLbl val="0"/>
      </c:catAx>
      <c:valAx>
        <c:axId val="12361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09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38</c:v>
                </c:pt>
                <c:pt idx="1">
                  <c:v>43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57</c:v>
                </c:pt>
                <c:pt idx="1">
                  <c:v>60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04064"/>
        <c:axId val="123705600"/>
      </c:barChart>
      <c:catAx>
        <c:axId val="12370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05600"/>
        <c:crosses val="autoZero"/>
        <c:auto val="1"/>
        <c:lblAlgn val="ctr"/>
        <c:lblOffset val="100"/>
        <c:noMultiLvlLbl val="0"/>
      </c:catAx>
      <c:valAx>
        <c:axId val="12370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04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826816"/>
        <c:axId val="113828608"/>
      </c:barChart>
      <c:catAx>
        <c:axId val="11382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828608"/>
        <c:crosses val="autoZero"/>
        <c:auto val="1"/>
        <c:lblAlgn val="ctr"/>
        <c:lblOffset val="100"/>
        <c:noMultiLvlLbl val="0"/>
      </c:catAx>
      <c:valAx>
        <c:axId val="11382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82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1.0867719476991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1.3584649346238751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1.3075224995754797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1.8848700967906264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1.8169468500594328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1.545253863134658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1.782985226693836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1.9697741552046188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2.1905247070809986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2.6829682458821535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3.0225844795381223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3.4301239599252846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3.6338937001188656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4.6357615894039732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4.4999150959415859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3.4471047716080832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3.871625063678044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3.1923925963661066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841152"/>
        <c:axId val="123933056"/>
      </c:barChart>
      <c:catAx>
        <c:axId val="1238411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933056"/>
        <c:crosses val="autoZero"/>
        <c:auto val="1"/>
        <c:lblAlgn val="ctr"/>
        <c:lblOffset val="100"/>
        <c:noMultiLvlLbl val="0"/>
      </c:catAx>
      <c:valAx>
        <c:axId val="1239330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841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1.3584649346238751</c:v>
                </c:pt>
                <c:pt idx="1">
                  <c:v>1.4943114280862626</c:v>
                </c:pt>
                <c:pt idx="2">
                  <c:v>1.2905416878926812</c:v>
                </c:pt>
                <c:pt idx="3">
                  <c:v>2.0207165902530142</c:v>
                </c:pt>
                <c:pt idx="4">
                  <c:v>1.9697741552046188</c:v>
                </c:pt>
                <c:pt idx="5">
                  <c:v>2.0207165902530142</c:v>
                </c:pt>
                <c:pt idx="6">
                  <c:v>2.3773136355917814</c:v>
                </c:pt>
                <c:pt idx="7">
                  <c:v>2.7169298692477502</c:v>
                </c:pt>
                <c:pt idx="8">
                  <c:v>2.9546612328069282</c:v>
                </c:pt>
                <c:pt idx="9">
                  <c:v>3.345219901511292</c:v>
                </c:pt>
                <c:pt idx="10">
                  <c:v>4.1433180506028195</c:v>
                </c:pt>
                <c:pt idx="11">
                  <c:v>4.6017999660383762</c:v>
                </c:pt>
                <c:pt idx="12">
                  <c:v>4.5508575309899815</c:v>
                </c:pt>
                <c:pt idx="13">
                  <c:v>5.773475972151469</c:v>
                </c:pt>
                <c:pt idx="14">
                  <c:v>4.2282221090168113</c:v>
                </c:pt>
                <c:pt idx="15">
                  <c:v>3.1244693496349125</c:v>
                </c:pt>
                <c:pt idx="16">
                  <c:v>3.0056036678553237</c:v>
                </c:pt>
                <c:pt idx="17">
                  <c:v>1.664119544914247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940224"/>
        <c:axId val="123954304"/>
      </c:barChart>
      <c:catAx>
        <c:axId val="1239402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954304"/>
        <c:crosses val="autoZero"/>
        <c:auto val="1"/>
        <c:lblAlgn val="ctr"/>
        <c:lblOffset val="100"/>
        <c:noMultiLvlLbl val="0"/>
      </c:catAx>
      <c:valAx>
        <c:axId val="1239543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40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3.926187671770711E-2</c:v>
                </c:pt>
                <c:pt idx="1">
                  <c:v>7.0472163495419307E-2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3.2587357675696897</c:v>
                </c:pt>
                <c:pt idx="1">
                  <c:v>0.88090204369274139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21.515508441303492</c:v>
                </c:pt>
                <c:pt idx="1">
                  <c:v>7.6462297392529948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27.247742442088729</c:v>
                </c:pt>
                <c:pt idx="1">
                  <c:v>24.207188160676534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42.245779348252846</c:v>
                </c:pt>
                <c:pt idx="1">
                  <c:v>59.830866807610995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1.9630938358853551</c:v>
                </c:pt>
                <c:pt idx="1">
                  <c:v>3.2064834390415782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3.7298782881821748</c:v>
                </c:pt>
                <c:pt idx="1">
                  <c:v>4.157857646229739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065280"/>
        <c:axId val="124066816"/>
      </c:barChart>
      <c:catAx>
        <c:axId val="12406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066816"/>
        <c:crosses val="autoZero"/>
        <c:auto val="1"/>
        <c:lblAlgn val="ctr"/>
        <c:lblOffset val="100"/>
        <c:noMultiLvlLbl val="0"/>
      </c:catAx>
      <c:valAx>
        <c:axId val="124066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0652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55.830388692579504</c:v>
                </c:pt>
                <c:pt idx="1">
                  <c:v>47.850599013389711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24.852767962308597</c:v>
                </c:pt>
                <c:pt idx="1">
                  <c:v>33.685694150810427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19.277581468394189</c:v>
                </c:pt>
                <c:pt idx="1">
                  <c:v>18.217054263565892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3.926187671770711E-2</c:v>
                </c:pt>
                <c:pt idx="1">
                  <c:v>0.24665257223396758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692352"/>
        <c:axId val="124693888"/>
      </c:barChart>
      <c:catAx>
        <c:axId val="12469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93888"/>
        <c:crosses val="autoZero"/>
        <c:auto val="1"/>
        <c:lblAlgn val="ctr"/>
        <c:lblOffset val="100"/>
        <c:noMultiLvlLbl val="0"/>
      </c:catAx>
      <c:valAx>
        <c:axId val="124693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923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9</c:v>
                </c:pt>
                <c:pt idx="4">
                  <c:v>5</c:v>
                </c:pt>
                <c:pt idx="5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1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6249216"/>
        <c:axId val="126275584"/>
      </c:barChart>
      <c:catAx>
        <c:axId val="126249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75584"/>
        <c:crosses val="autoZero"/>
        <c:auto val="1"/>
        <c:lblAlgn val="ctr"/>
        <c:lblOffset val="100"/>
        <c:noMultiLvlLbl val="0"/>
      </c:catAx>
      <c:valAx>
        <c:axId val="126275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49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2.4</c:v>
                </c:pt>
                <c:pt idx="1">
                  <c:v>0.55000000000000004</c:v>
                </c:pt>
                <c:pt idx="3">
                  <c:v>0</c:v>
                </c:pt>
                <c:pt idx="4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8598016"/>
        <c:axId val="128599552"/>
      </c:barChart>
      <c:catAx>
        <c:axId val="12859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599552"/>
        <c:crosses val="autoZero"/>
        <c:auto val="1"/>
        <c:lblAlgn val="ctr"/>
        <c:lblOffset val="100"/>
        <c:noMultiLvlLbl val="0"/>
      </c:catAx>
      <c:valAx>
        <c:axId val="12859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598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61.65338645418327</c:v>
                </c:pt>
                <c:pt idx="2">
                  <c:v>16.840785624738821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38.34661354581673</c:v>
                </c:pt>
                <c:pt idx="2">
                  <c:v>83.159214375261186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835008"/>
        <c:axId val="129836544"/>
      </c:barChart>
      <c:catAx>
        <c:axId val="129835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836544"/>
        <c:crosses val="autoZero"/>
        <c:auto val="1"/>
        <c:lblAlgn val="ctr"/>
        <c:lblOffset val="100"/>
        <c:noMultiLvlLbl val="0"/>
      </c:catAx>
      <c:valAx>
        <c:axId val="129836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8350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57.1</c:v>
                </c:pt>
                <c:pt idx="1">
                  <c:v>28.6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906944"/>
        <c:axId val="129929216"/>
      </c:barChart>
      <c:catAx>
        <c:axId val="12990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929216"/>
        <c:crosses val="autoZero"/>
        <c:auto val="1"/>
        <c:lblAlgn val="ctr"/>
        <c:lblOffset val="100"/>
        <c:noMultiLvlLbl val="0"/>
      </c:catAx>
      <c:valAx>
        <c:axId val="129929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906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15</c:v>
                </c:pt>
                <c:pt idx="1">
                  <c:v>16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980672"/>
        <c:axId val="129994752"/>
      </c:barChart>
      <c:catAx>
        <c:axId val="12998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994752"/>
        <c:crosses val="autoZero"/>
        <c:auto val="1"/>
        <c:lblAlgn val="ctr"/>
        <c:lblOffset val="100"/>
        <c:noMultiLvlLbl val="0"/>
      </c:catAx>
      <c:valAx>
        <c:axId val="1299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980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94</c:v>
                </c:pt>
                <c:pt idx="1">
                  <c:v>151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106</c:v>
                </c:pt>
                <c:pt idx="1">
                  <c:v>186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030208"/>
        <c:axId val="130044288"/>
      </c:barChart>
      <c:catAx>
        <c:axId val="13003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044288"/>
        <c:crosses val="autoZero"/>
        <c:auto val="1"/>
        <c:lblAlgn val="ctr"/>
        <c:lblOffset val="100"/>
        <c:noMultiLvlLbl val="0"/>
      </c:catAx>
      <c:valAx>
        <c:axId val="13004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030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991680"/>
        <c:axId val="113993216"/>
      </c:barChart>
      <c:catAx>
        <c:axId val="113991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993216"/>
        <c:crosses val="autoZero"/>
        <c:auto val="1"/>
        <c:lblAlgn val="ctr"/>
        <c:lblOffset val="100"/>
        <c:noMultiLvlLbl val="0"/>
      </c:catAx>
      <c:valAx>
        <c:axId val="11399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991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38.908959537572251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34.176300578034677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13.728323699421965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9.4653179190751437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2.4927745664739884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1.2283236994219653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0124800"/>
        <c:axId val="130159360"/>
      </c:barChart>
      <c:catAx>
        <c:axId val="130124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159360"/>
        <c:crosses val="autoZero"/>
        <c:auto val="1"/>
        <c:lblAlgn val="ctr"/>
        <c:lblOffset val="100"/>
        <c:noMultiLvlLbl val="0"/>
      </c:catAx>
      <c:valAx>
        <c:axId val="130159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248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57.13</c:v>
                </c:pt>
                <c:pt idx="1">
                  <c:v>37.47</c:v>
                </c:pt>
                <c:pt idx="2">
                  <c:v>3.93</c:v>
                </c:pt>
                <c:pt idx="3">
                  <c:v>1.08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60.48</c:v>
                </c:pt>
                <c:pt idx="1">
                  <c:v>33.299999999999997</c:v>
                </c:pt>
                <c:pt idx="2">
                  <c:v>4.9800000000000004</c:v>
                </c:pt>
                <c:pt idx="3">
                  <c:v>0.91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0192896"/>
        <c:axId val="130194432"/>
      </c:barChart>
      <c:catAx>
        <c:axId val="13019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94432"/>
        <c:crosses val="autoZero"/>
        <c:auto val="1"/>
        <c:lblAlgn val="ctr"/>
        <c:lblOffset val="100"/>
        <c:noMultiLvlLbl val="0"/>
      </c:catAx>
      <c:valAx>
        <c:axId val="130194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928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46727</c:v>
                </c:pt>
                <c:pt idx="1">
                  <c:v>53271</c:v>
                </c:pt>
                <c:pt idx="2">
                  <c:v>60099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404352"/>
        <c:axId val="130405888"/>
      </c:barChart>
      <c:catAx>
        <c:axId val="13040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405888"/>
        <c:crosses val="autoZero"/>
        <c:auto val="1"/>
        <c:lblAlgn val="ctr"/>
        <c:lblOffset val="100"/>
        <c:noMultiLvlLbl val="0"/>
      </c:catAx>
      <c:valAx>
        <c:axId val="13040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404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579</c:v>
                </c:pt>
                <c:pt idx="1">
                  <c:v>595</c:v>
                </c:pt>
                <c:pt idx="2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1093</c:v>
                </c:pt>
                <c:pt idx="1">
                  <c:v>1104</c:v>
                </c:pt>
                <c:pt idx="2">
                  <c:v>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449408"/>
        <c:axId val="130450944"/>
      </c:barChart>
      <c:catAx>
        <c:axId val="13044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450944"/>
        <c:crosses val="autoZero"/>
        <c:auto val="1"/>
        <c:lblAlgn val="ctr"/>
        <c:lblOffset val="100"/>
        <c:noMultiLvlLbl val="0"/>
      </c:catAx>
      <c:valAx>
        <c:axId val="13045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449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20.2</c:v>
                </c:pt>
                <c:pt idx="1">
                  <c:v>22.4</c:v>
                </c:pt>
                <c:pt idx="2">
                  <c:v>2.9</c:v>
                </c:pt>
                <c:pt idx="3">
                  <c:v>54.500000000000007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37.5</c:v>
                </c:pt>
                <c:pt idx="1">
                  <c:v>46.956521739130437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62.5</c:v>
                </c:pt>
                <c:pt idx="1">
                  <c:v>53.04347826086957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0644608"/>
        <c:axId val="130650496"/>
      </c:barChart>
      <c:catAx>
        <c:axId val="130644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650496"/>
        <c:crosses val="autoZero"/>
        <c:auto val="1"/>
        <c:lblAlgn val="ctr"/>
        <c:lblOffset val="100"/>
        <c:noMultiLvlLbl val="0"/>
      </c:catAx>
      <c:valAx>
        <c:axId val="1306504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64460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688128"/>
        <c:axId val="130689664"/>
      </c:barChart>
      <c:catAx>
        <c:axId val="1306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89664"/>
        <c:crosses val="autoZero"/>
        <c:auto val="1"/>
        <c:lblAlgn val="ctr"/>
        <c:lblOffset val="100"/>
        <c:noMultiLvlLbl val="0"/>
      </c:catAx>
      <c:valAx>
        <c:axId val="13068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88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2.1</c:v>
                </c:pt>
                <c:pt idx="1">
                  <c:v>2.1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714624"/>
        <c:axId val="130728704"/>
      </c:barChart>
      <c:catAx>
        <c:axId val="1307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28704"/>
        <c:crosses val="autoZero"/>
        <c:auto val="1"/>
        <c:lblAlgn val="ctr"/>
        <c:lblOffset val="100"/>
        <c:noMultiLvlLbl val="0"/>
      </c:catAx>
      <c:valAx>
        <c:axId val="13072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1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15.4</c:v>
                </c:pt>
                <c:pt idx="1">
                  <c:v>48.1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774144"/>
        <c:axId val="130775680"/>
      </c:barChart>
      <c:catAx>
        <c:axId val="13077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775680"/>
        <c:crosses val="autoZero"/>
        <c:auto val="1"/>
        <c:lblAlgn val="ctr"/>
        <c:lblOffset val="100"/>
        <c:noMultiLvlLbl val="0"/>
      </c:catAx>
      <c:valAx>
        <c:axId val="13077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774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0819200"/>
        <c:axId val="130820736"/>
      </c:barChart>
      <c:catAx>
        <c:axId val="13081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820736"/>
        <c:crosses val="autoZero"/>
        <c:auto val="1"/>
        <c:lblAlgn val="ctr"/>
        <c:lblOffset val="100"/>
        <c:noMultiLvlLbl val="0"/>
      </c:catAx>
      <c:valAx>
        <c:axId val="13082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819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033024"/>
        <c:axId val="114034560"/>
      </c:barChart>
      <c:catAx>
        <c:axId val="11403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034560"/>
        <c:crosses val="autoZero"/>
        <c:auto val="1"/>
        <c:lblAlgn val="ctr"/>
        <c:lblOffset val="100"/>
        <c:noMultiLvlLbl val="0"/>
      </c:catAx>
      <c:valAx>
        <c:axId val="11403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033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841984"/>
        <c:axId val="130868352"/>
      </c:barChart>
      <c:catAx>
        <c:axId val="13084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68352"/>
        <c:crosses val="autoZero"/>
        <c:auto val="1"/>
        <c:lblAlgn val="ctr"/>
        <c:lblOffset val="100"/>
        <c:noMultiLvlLbl val="0"/>
      </c:catAx>
      <c:valAx>
        <c:axId val="13086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41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68.3</c:v>
                </c:pt>
                <c:pt idx="1">
                  <c:v>55.1</c:v>
                </c:pt>
                <c:pt idx="2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31.7</c:v>
                </c:pt>
                <c:pt idx="1">
                  <c:v>44.9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0974080"/>
        <c:axId val="130975616"/>
      </c:barChart>
      <c:catAx>
        <c:axId val="1309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75616"/>
        <c:crosses val="autoZero"/>
        <c:auto val="1"/>
        <c:lblAlgn val="ctr"/>
        <c:lblOffset val="100"/>
        <c:noMultiLvlLbl val="0"/>
      </c:catAx>
      <c:valAx>
        <c:axId val="130975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09740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31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11328"/>
        <c:axId val="131012864"/>
      </c:barChart>
      <c:catAx>
        <c:axId val="13101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12864"/>
        <c:crosses val="autoZero"/>
        <c:auto val="1"/>
        <c:lblAlgn val="ctr"/>
        <c:lblOffset val="100"/>
        <c:noMultiLvlLbl val="0"/>
      </c:catAx>
      <c:valAx>
        <c:axId val="131012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011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40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46880"/>
        <c:axId val="131148416"/>
      </c:barChart>
      <c:catAx>
        <c:axId val="13114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48416"/>
        <c:crosses val="autoZero"/>
        <c:auto val="1"/>
        <c:lblAlgn val="ctr"/>
        <c:lblOffset val="100"/>
        <c:noMultiLvlLbl val="0"/>
      </c:catAx>
      <c:valAx>
        <c:axId val="131148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146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1.3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196416"/>
        <c:axId val="131197952"/>
      </c:barChart>
      <c:catAx>
        <c:axId val="131196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97952"/>
        <c:crosses val="autoZero"/>
        <c:auto val="1"/>
        <c:lblAlgn val="ctr"/>
        <c:lblOffset val="100"/>
        <c:noMultiLvlLbl val="0"/>
      </c:catAx>
      <c:valAx>
        <c:axId val="131197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196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18.7</c:v>
                </c:pt>
                <c:pt idx="1">
                  <c:v>20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33.799999999999997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241856"/>
        <c:axId val="131243392"/>
      </c:barChart>
      <c:catAx>
        <c:axId val="13124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43392"/>
        <c:crosses val="autoZero"/>
        <c:auto val="1"/>
        <c:lblAlgn val="ctr"/>
        <c:lblOffset val="100"/>
        <c:noMultiLvlLbl val="0"/>
      </c:catAx>
      <c:valAx>
        <c:axId val="131243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418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152.96</c:v>
                </c:pt>
                <c:pt idx="1">
                  <c:v>221.5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15584"/>
        <c:axId val="131317120"/>
      </c:barChart>
      <c:catAx>
        <c:axId val="131315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17120"/>
        <c:crosses val="autoZero"/>
        <c:auto val="1"/>
        <c:lblAlgn val="ctr"/>
        <c:lblOffset val="100"/>
        <c:noMultiLvlLbl val="0"/>
      </c:catAx>
      <c:valAx>
        <c:axId val="131317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1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4493.42</c:v>
                </c:pt>
                <c:pt idx="1">
                  <c:v>13254.14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80736"/>
        <c:axId val="131382272"/>
      </c:barChart>
      <c:catAx>
        <c:axId val="13138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82272"/>
        <c:crosses val="autoZero"/>
        <c:auto val="1"/>
        <c:lblAlgn val="ctr"/>
        <c:lblOffset val="100"/>
        <c:noMultiLvlLbl val="0"/>
      </c:catAx>
      <c:valAx>
        <c:axId val="13138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80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140</c:v>
                </c:pt>
                <c:pt idx="1">
                  <c:v>101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162</c:v>
                </c:pt>
                <c:pt idx="1">
                  <c:v>118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446272"/>
        <c:axId val="131447808"/>
      </c:barChart>
      <c:catAx>
        <c:axId val="13144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47808"/>
        <c:crosses val="autoZero"/>
        <c:auto val="1"/>
        <c:lblAlgn val="ctr"/>
        <c:lblOffset val="100"/>
        <c:noMultiLvlLbl val="0"/>
      </c:catAx>
      <c:valAx>
        <c:axId val="13144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462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2789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3100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4752</v>
      </c>
      <c r="C4" s="35">
        <v>2501</v>
      </c>
      <c r="D4" s="63">
        <v>2251</v>
      </c>
      <c r="E4" s="211"/>
    </row>
    <row r="5" spans="1:5" ht="30" x14ac:dyDescent="0.25">
      <c r="A5" s="201" t="s">
        <v>716</v>
      </c>
      <c r="B5" s="72">
        <v>4685</v>
      </c>
      <c r="C5" s="61">
        <v>2434</v>
      </c>
      <c r="D5" s="111">
        <v>2251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665</v>
      </c>
      <c r="C4" s="71">
        <v>1495</v>
      </c>
    </row>
    <row r="5" spans="1:6" x14ac:dyDescent="0.25">
      <c r="A5" s="286" t="s">
        <v>719</v>
      </c>
      <c r="B5" s="214">
        <v>366</v>
      </c>
      <c r="C5" s="214">
        <v>468</v>
      </c>
    </row>
    <row r="6" spans="1:6" x14ac:dyDescent="0.25">
      <c r="A6" s="286" t="s">
        <v>720</v>
      </c>
      <c r="B6" s="214">
        <v>368</v>
      </c>
      <c r="C6" s="214">
        <v>374</v>
      </c>
    </row>
    <row r="7" spans="1:6" x14ac:dyDescent="0.25">
      <c r="A7" s="286" t="s">
        <v>721</v>
      </c>
      <c r="B7" s="214">
        <v>1601</v>
      </c>
      <c r="C7" s="214">
        <v>1446</v>
      </c>
    </row>
    <row r="8" spans="1:6" x14ac:dyDescent="0.25">
      <c r="A8" s="286" t="s">
        <v>722</v>
      </c>
      <c r="B8" s="214">
        <v>14</v>
      </c>
      <c r="C8" s="214">
        <v>34</v>
      </c>
    </row>
    <row r="9" spans="1:6" x14ac:dyDescent="0.25">
      <c r="A9" s="286" t="s">
        <v>723</v>
      </c>
      <c r="B9" s="214">
        <v>169</v>
      </c>
      <c r="C9" s="214">
        <v>146</v>
      </c>
    </row>
    <row r="10" spans="1:6" ht="30" x14ac:dyDescent="0.25">
      <c r="A10" s="293" t="s">
        <v>724</v>
      </c>
      <c r="B10" s="214">
        <v>703</v>
      </c>
      <c r="C10" s="214">
        <v>125</v>
      </c>
    </row>
    <row r="11" spans="1:6" x14ac:dyDescent="0.25">
      <c r="A11" s="286" t="s">
        <v>887</v>
      </c>
      <c r="B11" s="214">
        <v>215</v>
      </c>
      <c r="C11" s="214">
        <v>200</v>
      </c>
    </row>
    <row r="12" spans="1:6" x14ac:dyDescent="0.25">
      <c r="A12" s="294" t="s">
        <v>16</v>
      </c>
      <c r="B12" s="1">
        <f>SUM(B4:B11)</f>
        <v>4101</v>
      </c>
      <c r="C12" s="1">
        <f>SUM(C4:C11)</f>
        <v>4288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546</v>
      </c>
      <c r="C19" s="71">
        <v>972</v>
      </c>
    </row>
    <row r="20" spans="1:3" x14ac:dyDescent="0.25">
      <c r="A20" s="286" t="s">
        <v>719</v>
      </c>
      <c r="B20" s="214">
        <v>208</v>
      </c>
      <c r="C20" s="214">
        <v>292</v>
      </c>
    </row>
    <row r="21" spans="1:3" x14ac:dyDescent="0.25">
      <c r="A21" s="286" t="s">
        <v>720</v>
      </c>
      <c r="B21" s="214">
        <v>218</v>
      </c>
      <c r="C21" s="214">
        <v>247</v>
      </c>
    </row>
    <row r="22" spans="1:3" x14ac:dyDescent="0.25">
      <c r="A22" s="286" t="s">
        <v>721</v>
      </c>
      <c r="B22" s="214">
        <v>1161</v>
      </c>
      <c r="C22" s="214">
        <v>1140</v>
      </c>
    </row>
    <row r="23" spans="1:3" x14ac:dyDescent="0.25">
      <c r="A23" s="286" t="s">
        <v>722</v>
      </c>
      <c r="B23" s="214">
        <v>3</v>
      </c>
      <c r="C23" s="214">
        <v>9</v>
      </c>
    </row>
    <row r="24" spans="1:3" x14ac:dyDescent="0.25">
      <c r="A24" s="286" t="s">
        <v>723</v>
      </c>
      <c r="B24" s="214">
        <v>131</v>
      </c>
      <c r="C24" s="214">
        <v>90</v>
      </c>
    </row>
    <row r="25" spans="1:3" ht="30" x14ac:dyDescent="0.25">
      <c r="A25" s="293" t="s">
        <v>724</v>
      </c>
      <c r="B25" s="214">
        <v>370</v>
      </c>
      <c r="C25" s="214">
        <v>108</v>
      </c>
    </row>
    <row r="26" spans="1:3" x14ac:dyDescent="0.25">
      <c r="A26" s="286" t="s">
        <v>887</v>
      </c>
      <c r="B26" s="214">
        <v>128</v>
      </c>
      <c r="C26" s="214">
        <v>227</v>
      </c>
    </row>
    <row r="27" spans="1:3" x14ac:dyDescent="0.25">
      <c r="A27" s="294" t="s">
        <v>16</v>
      </c>
      <c r="B27" s="1">
        <f>SUM(B19:B26)</f>
        <v>2765</v>
      </c>
      <c r="C27" s="1">
        <f>SUM(C19:C26)</f>
        <v>3085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73.86</v>
      </c>
      <c r="C4" s="1018">
        <v>71.27</v>
      </c>
      <c r="D4" s="1018">
        <v>77.180000000000007</v>
      </c>
      <c r="E4" s="1019">
        <v>20</v>
      </c>
      <c r="F4" s="1019">
        <v>370</v>
      </c>
      <c r="G4" s="1020">
        <v>53.4</v>
      </c>
      <c r="H4" s="1021">
        <v>51.8</v>
      </c>
      <c r="I4" s="1022">
        <v>55.1</v>
      </c>
      <c r="J4" s="1019">
        <v>15.4</v>
      </c>
    </row>
    <row r="5" spans="1:12" x14ac:dyDescent="0.25">
      <c r="A5" s="498">
        <v>2021</v>
      </c>
      <c r="B5" s="757">
        <v>70.95</v>
      </c>
      <c r="C5" s="758">
        <v>67.92</v>
      </c>
      <c r="D5" s="758">
        <v>75.25</v>
      </c>
      <c r="E5" s="1023">
        <v>19</v>
      </c>
      <c r="F5" s="1023">
        <v>361.5</v>
      </c>
      <c r="G5" s="1024">
        <v>53.1</v>
      </c>
      <c r="H5" s="1025">
        <v>51.4</v>
      </c>
      <c r="I5" s="1026">
        <v>54.8</v>
      </c>
      <c r="J5" s="1023">
        <v>48.1</v>
      </c>
    </row>
    <row r="6" spans="1:12" x14ac:dyDescent="0.25">
      <c r="A6" s="499">
        <v>2022</v>
      </c>
      <c r="B6" s="1011">
        <v>71.25</v>
      </c>
      <c r="C6" s="1012">
        <v>68.19</v>
      </c>
      <c r="D6" s="1012">
        <v>75.58</v>
      </c>
      <c r="E6" s="1013">
        <v>18</v>
      </c>
      <c r="F6" s="1013">
        <v>386.6</v>
      </c>
      <c r="G6" s="1014">
        <v>53.2</v>
      </c>
      <c r="H6" s="1015">
        <v>51.8</v>
      </c>
      <c r="I6" s="1016">
        <v>54.7</v>
      </c>
      <c r="J6" s="1013">
        <v>34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48.1</v>
      </c>
    </row>
    <row r="13" spans="1:12" x14ac:dyDescent="0.25">
      <c r="A13" s="633">
        <f t="shared" si="0"/>
        <v>2022</v>
      </c>
      <c r="B13" s="627">
        <f t="shared" si="1"/>
        <v>34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1279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1709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60099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499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1270</v>
      </c>
      <c r="C5" s="70">
        <v>1672</v>
      </c>
      <c r="D5" s="55">
        <v>1093</v>
      </c>
      <c r="E5" s="110">
        <v>579</v>
      </c>
      <c r="F5" s="55">
        <v>25.8</v>
      </c>
      <c r="G5" s="55">
        <v>32.200000000000003</v>
      </c>
      <c r="H5" s="110">
        <v>18.7</v>
      </c>
      <c r="I5" s="55"/>
      <c r="J5" s="70"/>
      <c r="K5" s="55"/>
      <c r="L5" s="55"/>
      <c r="M5" s="71">
        <v>152</v>
      </c>
      <c r="N5" s="71">
        <v>162</v>
      </c>
      <c r="O5" s="71">
        <v>140</v>
      </c>
    </row>
    <row r="6" spans="1:16" x14ac:dyDescent="0.25">
      <c r="A6" s="215">
        <v>2021</v>
      </c>
      <c r="B6" s="212">
        <v>1263</v>
      </c>
      <c r="C6" s="212">
        <v>1699</v>
      </c>
      <c r="D6" s="58">
        <v>1104</v>
      </c>
      <c r="E6" s="160">
        <v>595</v>
      </c>
      <c r="F6" s="58">
        <v>27.2</v>
      </c>
      <c r="G6" s="58">
        <v>33.799999999999997</v>
      </c>
      <c r="H6" s="160">
        <v>20</v>
      </c>
      <c r="I6" s="58">
        <v>46727</v>
      </c>
      <c r="J6" s="212">
        <v>667</v>
      </c>
      <c r="K6" s="58">
        <v>374</v>
      </c>
      <c r="L6" s="58">
        <v>293</v>
      </c>
      <c r="M6" s="214">
        <v>110</v>
      </c>
      <c r="N6" s="214">
        <v>118</v>
      </c>
      <c r="O6" s="214">
        <v>101</v>
      </c>
    </row>
    <row r="7" spans="1:16" x14ac:dyDescent="0.25">
      <c r="A7" s="229">
        <v>2022</v>
      </c>
      <c r="B7" s="167">
        <v>1279</v>
      </c>
      <c r="C7" s="167">
        <v>1709</v>
      </c>
      <c r="D7" s="94">
        <v>1089</v>
      </c>
      <c r="E7" s="169">
        <v>620</v>
      </c>
      <c r="F7" s="94">
        <v>29</v>
      </c>
      <c r="G7" s="58">
        <v>35.1</v>
      </c>
      <c r="H7" s="160">
        <v>22.2</v>
      </c>
      <c r="I7" s="94">
        <v>53271</v>
      </c>
      <c r="J7" s="167">
        <v>519</v>
      </c>
      <c r="K7" s="94">
        <v>305</v>
      </c>
      <c r="L7" s="94">
        <v>214</v>
      </c>
      <c r="M7" s="214">
        <v>89</v>
      </c>
      <c r="N7" s="214">
        <v>100</v>
      </c>
      <c r="O7" s="214">
        <v>78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60099</v>
      </c>
      <c r="J8" s="1072">
        <v>499</v>
      </c>
      <c r="K8" s="1073">
        <v>284</v>
      </c>
      <c r="L8" s="1073">
        <v>215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46727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53271</v>
      </c>
      <c r="F14" s="514">
        <f>A5</f>
        <v>2020</v>
      </c>
      <c r="G14" s="310">
        <f>IF(ISBLANK(E5),"",E5)</f>
        <v>579</v>
      </c>
      <c r="H14" s="310">
        <f>IF(ISBLANK(D5),"",D5)</f>
        <v>1093</v>
      </c>
      <c r="K14" s="514">
        <f>A6</f>
        <v>2021</v>
      </c>
      <c r="L14" s="310">
        <f>IF(ISBLANK(L6),"",L6)</f>
        <v>293</v>
      </c>
      <c r="M14" s="310">
        <f>IF(ISBLANK(K6),"",K6)</f>
        <v>374</v>
      </c>
    </row>
    <row r="15" spans="1:16" x14ac:dyDescent="0.25">
      <c r="A15" s="481">
        <f>A8</f>
        <v>2023</v>
      </c>
      <c r="B15" s="311">
        <f t="shared" si="0"/>
        <v>60099</v>
      </c>
      <c r="F15" s="486">
        <f t="shared" ref="F15:F16" si="1">A6</f>
        <v>2021</v>
      </c>
      <c r="G15" s="479">
        <f t="shared" ref="G15:G16" si="2">IF(ISBLANK(E6),"",E6)</f>
        <v>595</v>
      </c>
      <c r="H15" s="479">
        <f t="shared" ref="H15:H16" si="3">IF(ISBLANK(D6),"",D6)</f>
        <v>1104</v>
      </c>
      <c r="K15" s="486">
        <f>A7</f>
        <v>2022</v>
      </c>
      <c r="L15" s="479">
        <f t="shared" ref="L15:L16" si="4">IF(ISBLANK(L7),"",L7)</f>
        <v>214</v>
      </c>
      <c r="M15" s="479">
        <f t="shared" ref="M15:M16" si="5">IF(ISBLANK(K7),"",K7)</f>
        <v>305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620</v>
      </c>
      <c r="H16" s="311">
        <f t="shared" si="3"/>
        <v>1089</v>
      </c>
      <c r="K16" s="481">
        <f>A8</f>
        <v>2023</v>
      </c>
      <c r="L16" s="311">
        <f t="shared" si="4"/>
        <v>215</v>
      </c>
      <c r="M16" s="311">
        <f t="shared" si="5"/>
        <v>284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1270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1263</v>
      </c>
      <c r="C21" s="373"/>
      <c r="D21" s="197"/>
      <c r="F21" s="514">
        <f>A5</f>
        <v>2020</v>
      </c>
      <c r="G21" s="310">
        <f>IF(ISBLANK(E5),"",E5)</f>
        <v>579</v>
      </c>
      <c r="H21" s="310">
        <f>IF(ISBLANK(D5),"",D5)</f>
        <v>1093</v>
      </c>
      <c r="K21" s="514">
        <f>A6</f>
        <v>2021</v>
      </c>
      <c r="L21" s="310">
        <f>IF(ISBLANK(L6),"",L6)</f>
        <v>293</v>
      </c>
      <c r="M21" s="310">
        <f>IF(ISBLANK(K6),"",K6)</f>
        <v>374</v>
      </c>
    </row>
    <row r="22" spans="1:15" x14ac:dyDescent="0.25">
      <c r="A22" s="481">
        <f t="shared" si="6"/>
        <v>2022</v>
      </c>
      <c r="B22" s="311">
        <f t="shared" si="7"/>
        <v>1279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595</v>
      </c>
      <c r="H22" s="479">
        <f t="shared" ref="H22:H23" si="10">IF(ISBLANK(D6),"",D6)</f>
        <v>1104</v>
      </c>
      <c r="K22" s="486">
        <f>A7</f>
        <v>2022</v>
      </c>
      <c r="L22" s="479">
        <f>IF(ISBLANK(L7),"",L7)</f>
        <v>214</v>
      </c>
      <c r="M22" s="479">
        <f>IF(ISBLANK(K7),"",K7)</f>
        <v>305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620</v>
      </c>
      <c r="H23" s="311">
        <f t="shared" si="10"/>
        <v>1089</v>
      </c>
      <c r="K23" s="481">
        <f>A8</f>
        <v>2023</v>
      </c>
      <c r="L23" s="311">
        <f>IF(ISBLANK(L8),"",L8)</f>
        <v>215</v>
      </c>
      <c r="M23" s="311">
        <f>IF(ISBLANK(K8),"",K8)</f>
        <v>284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1270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1263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1279</v>
      </c>
      <c r="C28" s="373"/>
      <c r="D28" s="197"/>
      <c r="F28" s="514">
        <f>A5</f>
        <v>2020</v>
      </c>
      <c r="G28" s="310">
        <f>IF(ISBLANK(H5),"",H5)</f>
        <v>18.7</v>
      </c>
      <c r="H28" s="310">
        <f>IF(ISBLANK(G5),"",G5)</f>
        <v>32.200000000000003</v>
      </c>
      <c r="K28" s="514">
        <f>A5</f>
        <v>2020</v>
      </c>
      <c r="L28" s="310">
        <f>IF(ISBLANK(O5),"",O5)</f>
        <v>140</v>
      </c>
      <c r="M28" s="310">
        <f>IF(ISBLANK(N5),"",N5)</f>
        <v>162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20</v>
      </c>
      <c r="H29" s="479">
        <f t="shared" ref="H29:H30" si="15">IF(ISBLANK(G6),"",G6)</f>
        <v>33.799999999999997</v>
      </c>
      <c r="K29" s="486">
        <f t="shared" ref="K29:K30" si="16">A6</f>
        <v>2021</v>
      </c>
      <c r="L29" s="479">
        <f t="shared" ref="L29:L30" si="17">IF(ISBLANK(O6),"",O6)</f>
        <v>101</v>
      </c>
      <c r="M29" s="479">
        <f t="shared" ref="M29:M30" si="18">IF(ISBLANK(N6),"",N6)</f>
        <v>118</v>
      </c>
    </row>
    <row r="30" spans="1:15" x14ac:dyDescent="0.25">
      <c r="F30" s="481">
        <f t="shared" si="13"/>
        <v>2022</v>
      </c>
      <c r="G30" s="311">
        <f t="shared" si="14"/>
        <v>22.2</v>
      </c>
      <c r="H30" s="311">
        <f t="shared" si="15"/>
        <v>35.1</v>
      </c>
      <c r="K30" s="481">
        <f t="shared" si="16"/>
        <v>2022</v>
      </c>
      <c r="L30" s="311">
        <f t="shared" si="17"/>
        <v>78</v>
      </c>
      <c r="M30" s="311">
        <f t="shared" si="18"/>
        <v>100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18.7</v>
      </c>
      <c r="H35" s="310">
        <f>IF(ISBLANK(G5),"",G5)</f>
        <v>32.200000000000003</v>
      </c>
      <c r="K35" s="514">
        <f>A5</f>
        <v>2020</v>
      </c>
      <c r="L35" s="310">
        <f>IF(ISBLANK(O5),"",O5)</f>
        <v>140</v>
      </c>
      <c r="M35" s="310">
        <f>IF(ISBLANK(N5),"",N5)</f>
        <v>162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20</v>
      </c>
      <c r="H36" s="479">
        <f t="shared" ref="H36:H37" si="21">IF(ISBLANK(G6),"",G6)</f>
        <v>33.799999999999997</v>
      </c>
      <c r="K36" s="486">
        <f t="shared" ref="K36:K37" si="22">A6</f>
        <v>2021</v>
      </c>
      <c r="L36" s="479">
        <f t="shared" ref="L36:L37" si="23">IF(ISBLANK(O6),"",O6)</f>
        <v>101</v>
      </c>
      <c r="M36" s="479">
        <f t="shared" ref="M36:M37" si="24">IF(ISBLANK(N6),"",N6)</f>
        <v>118</v>
      </c>
    </row>
    <row r="37" spans="6:15" x14ac:dyDescent="0.25">
      <c r="F37" s="481">
        <f t="shared" si="19"/>
        <v>2022</v>
      </c>
      <c r="G37" s="311">
        <f t="shared" si="20"/>
        <v>22.2</v>
      </c>
      <c r="H37" s="311">
        <f t="shared" si="21"/>
        <v>35.1</v>
      </c>
      <c r="K37" s="481">
        <f t="shared" si="22"/>
        <v>2022</v>
      </c>
      <c r="L37" s="311">
        <f t="shared" si="23"/>
        <v>78</v>
      </c>
      <c r="M37" s="311">
        <f t="shared" si="24"/>
        <v>100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18.600000000000001</v>
      </c>
      <c r="C6" s="35">
        <v>17.600000000000001</v>
      </c>
      <c r="D6" s="63">
        <v>19.8</v>
      </c>
      <c r="E6" s="35">
        <v>54</v>
      </c>
      <c r="F6" s="35">
        <v>50.8</v>
      </c>
      <c r="G6" s="35">
        <v>58</v>
      </c>
      <c r="H6" s="292">
        <v>27.4</v>
      </c>
      <c r="I6" s="35">
        <v>31.6</v>
      </c>
      <c r="J6" s="63">
        <v>22.2</v>
      </c>
      <c r="M6" s="127" t="s">
        <v>16</v>
      </c>
      <c r="N6" s="935">
        <f>IF(ISBLANK(B8),"",B8)</f>
        <v>19.600000000000001</v>
      </c>
      <c r="O6" s="935">
        <f>IF(ISBLANK(E8),"",E8)</f>
        <v>53.1</v>
      </c>
      <c r="P6" s="128">
        <f>IF(ISBLANK(H8),"",H8)</f>
        <v>27.3</v>
      </c>
    </row>
    <row r="7" spans="1:19" x14ac:dyDescent="0.25">
      <c r="A7" s="286">
        <v>2022</v>
      </c>
      <c r="B7" s="167">
        <v>18.5</v>
      </c>
      <c r="C7" s="94">
        <v>18</v>
      </c>
      <c r="D7" s="169">
        <v>19.2</v>
      </c>
      <c r="E7" s="94">
        <v>52.2</v>
      </c>
      <c r="F7" s="94">
        <v>47.9</v>
      </c>
      <c r="G7" s="94">
        <v>58.4</v>
      </c>
      <c r="H7" s="167">
        <v>29.3</v>
      </c>
      <c r="I7" s="94">
        <v>34.1</v>
      </c>
      <c r="J7" s="169">
        <v>22.4</v>
      </c>
    </row>
    <row r="8" spans="1:19" x14ac:dyDescent="0.25">
      <c r="A8" s="218">
        <v>2023</v>
      </c>
      <c r="B8" s="167">
        <v>19.600000000000001</v>
      </c>
      <c r="C8" s="94">
        <v>18</v>
      </c>
      <c r="D8" s="169">
        <v>21.9</v>
      </c>
      <c r="E8" s="94">
        <v>53.1</v>
      </c>
      <c r="F8" s="94">
        <v>53.2</v>
      </c>
      <c r="G8" s="94">
        <v>53</v>
      </c>
      <c r="H8" s="167">
        <v>27.3</v>
      </c>
      <c r="I8" s="94">
        <v>28.9</v>
      </c>
      <c r="J8" s="169">
        <v>25.1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21.9</v>
      </c>
      <c r="O12" s="936">
        <f>IF(ISBLANK(G8),"",G8)</f>
        <v>53</v>
      </c>
      <c r="P12" s="938">
        <f>IF(ISBLANK(J8),"",J8)</f>
        <v>25.1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</v>
      </c>
      <c r="O13" s="937">
        <f>IF(ISBLANK(F8),"",F8)</f>
        <v>53.2</v>
      </c>
      <c r="P13" s="939">
        <f>IF(ISBLANK(I8),"",I8)</f>
        <v>28.9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19.600000000000001</v>
      </c>
      <c r="O20" s="935">
        <f>IF(ISBLANK(E8),"",E8)</f>
        <v>53.1</v>
      </c>
      <c r="P20" s="940">
        <f>IF(ISBLANK(H8),"",H8)</f>
        <v>27.3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21.9</v>
      </c>
      <c r="O24" s="936">
        <f>IF(ISBLANK(G8),"",G8)</f>
        <v>53</v>
      </c>
      <c r="P24" s="938">
        <f>IF(ISBLANK(J8),"",J8)</f>
        <v>25.1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</v>
      </c>
      <c r="O25" s="937">
        <f>IF(ISBLANK(F8),"",F8)</f>
        <v>53.2</v>
      </c>
      <c r="P25" s="939">
        <f>IF(ISBLANK(I8),"",I8)</f>
        <v>28.9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339419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57636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321163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54536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621194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105484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411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137582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21</v>
      </c>
      <c r="E20" s="600">
        <v>19.600000000000001</v>
      </c>
      <c r="F20" s="600">
        <v>20.2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25.1</v>
      </c>
      <c r="E21" s="751">
        <v>22.4</v>
      </c>
      <c r="F21" s="751">
        <v>22.4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3</v>
      </c>
      <c r="F22" s="752">
        <v>2.9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20.2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22.4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54.500000000000007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20.2</v>
      </c>
      <c r="C30" s="204" t="s">
        <v>493</v>
      </c>
    </row>
    <row r="31" spans="1:11" x14ac:dyDescent="0.25">
      <c r="A31" s="698" t="s">
        <v>1430</v>
      </c>
      <c r="B31" s="734">
        <f>F21</f>
        <v>22.4</v>
      </c>
    </row>
    <row r="32" spans="1:11" x14ac:dyDescent="0.25">
      <c r="A32" s="698" t="s">
        <v>1431</v>
      </c>
      <c r="B32" s="734">
        <f>F22</f>
        <v>2.9</v>
      </c>
    </row>
    <row r="33" spans="1:2" x14ac:dyDescent="0.25">
      <c r="A33" s="699" t="s">
        <v>1432</v>
      </c>
      <c r="B33" s="732">
        <f>100-(B30+B31+B32)</f>
        <v>54.500000000000007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76</v>
      </c>
      <c r="C4" s="71">
        <v>4</v>
      </c>
      <c r="D4" s="71">
        <v>2</v>
      </c>
      <c r="G4" s="217">
        <f>A4</f>
        <v>2021</v>
      </c>
      <c r="H4" s="289">
        <f>IF(ISBLANK(C4),"",C4)</f>
        <v>4</v>
      </c>
      <c r="I4" s="289">
        <f>IF(ISBLANK(D4),"",D4)</f>
        <v>2</v>
      </c>
    </row>
    <row r="5" spans="1:9" x14ac:dyDescent="0.25">
      <c r="A5" s="286">
        <v>2022</v>
      </c>
      <c r="B5" s="214">
        <v>71</v>
      </c>
      <c r="C5" s="214">
        <v>4</v>
      </c>
      <c r="D5" s="214">
        <v>2</v>
      </c>
      <c r="G5" s="286">
        <f t="shared" ref="G5:G6" si="0">A5</f>
        <v>2022</v>
      </c>
      <c r="H5" s="290">
        <f t="shared" ref="H5:H6" si="1">IF(ISBLANK(C5),"",C5)</f>
        <v>4</v>
      </c>
      <c r="I5" s="290">
        <f t="shared" ref="I5:I6" si="2">IF(ISBLANK(D5),"",D5)</f>
        <v>2</v>
      </c>
    </row>
    <row r="6" spans="1:9" x14ac:dyDescent="0.25">
      <c r="A6" s="218">
        <v>2023</v>
      </c>
      <c r="B6" s="168">
        <v>66</v>
      </c>
      <c r="C6" s="168">
        <v>7</v>
      </c>
      <c r="D6" s="168">
        <v>4</v>
      </c>
      <c r="G6" s="219">
        <f t="shared" si="0"/>
        <v>2023</v>
      </c>
      <c r="H6" s="291">
        <f t="shared" si="1"/>
        <v>7</v>
      </c>
      <c r="I6" s="291">
        <f t="shared" si="2"/>
        <v>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</v>
      </c>
      <c r="I12" s="289">
        <f>IF(ISBLANK(D4),"",D4)</f>
        <v>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</v>
      </c>
      <c r="I13" s="290">
        <f t="shared" si="4"/>
        <v>2</v>
      </c>
    </row>
    <row r="14" spans="1:9" x14ac:dyDescent="0.25">
      <c r="G14" s="219">
        <f t="shared" si="3"/>
        <v>2023</v>
      </c>
      <c r="H14" s="291">
        <f t="shared" ref="H14:I14" si="5">IF(ISBLANK(C6),"",C6)</f>
        <v>7</v>
      </c>
      <c r="I14" s="291">
        <f t="shared" si="5"/>
        <v>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355</v>
      </c>
      <c r="C23" s="71">
        <v>38</v>
      </c>
      <c r="D23" s="71">
        <v>57</v>
      </c>
      <c r="G23" s="217">
        <f>A23</f>
        <v>2021</v>
      </c>
      <c r="H23" s="289">
        <f>IF(ISBLANK(C23),"",C23)</f>
        <v>38</v>
      </c>
      <c r="I23" s="289">
        <f>IF(ISBLANK(D23),"",D23)</f>
        <v>57</v>
      </c>
    </row>
    <row r="24" spans="1:13" x14ac:dyDescent="0.25">
      <c r="A24" s="286">
        <v>2022</v>
      </c>
      <c r="B24" s="214">
        <v>371</v>
      </c>
      <c r="C24" s="214">
        <v>43</v>
      </c>
      <c r="D24" s="214">
        <v>60</v>
      </c>
      <c r="G24" s="286">
        <f t="shared" ref="G24:G25" si="6">A24</f>
        <v>2022</v>
      </c>
      <c r="H24" s="290">
        <f t="shared" ref="H24:H25" si="7">IF(ISBLANK(C24),"",C24)</f>
        <v>43</v>
      </c>
      <c r="I24" s="290">
        <f t="shared" ref="I24:I25" si="8">IF(ISBLANK(D24),"",D24)</f>
        <v>60</v>
      </c>
    </row>
    <row r="25" spans="1:13" x14ac:dyDescent="0.25">
      <c r="A25" s="218">
        <v>2023</v>
      </c>
      <c r="B25" s="168">
        <v>411</v>
      </c>
      <c r="C25" s="168">
        <v>40</v>
      </c>
      <c r="D25" s="168">
        <v>78</v>
      </c>
      <c r="G25" s="219">
        <f t="shared" si="6"/>
        <v>2023</v>
      </c>
      <c r="H25" s="291">
        <f t="shared" si="7"/>
        <v>40</v>
      </c>
      <c r="I25" s="291">
        <f t="shared" si="8"/>
        <v>78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38</v>
      </c>
      <c r="I31" s="289">
        <f>IF(ISBLANK(D23),"",D23)</f>
        <v>57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43</v>
      </c>
      <c r="I32" s="290">
        <f t="shared" si="10"/>
        <v>60</v>
      </c>
    </row>
    <row r="33" spans="7:9" x14ac:dyDescent="0.25">
      <c r="G33" s="219">
        <f t="shared" si="9"/>
        <v>2023</v>
      </c>
      <c r="H33" s="291">
        <f t="shared" ref="H33:I33" si="11">IF(ISBLANK(C25),"",C25)</f>
        <v>40</v>
      </c>
      <c r="I33" s="291">
        <f t="shared" si="11"/>
        <v>78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105743</v>
      </c>
      <c r="C4" s="1077">
        <v>16318</v>
      </c>
      <c r="D4" s="110">
        <v>126306</v>
      </c>
      <c r="E4" s="70">
        <v>19492</v>
      </c>
      <c r="F4" s="1076">
        <v>0</v>
      </c>
      <c r="G4" s="70">
        <v>0</v>
      </c>
      <c r="H4" s="1078">
        <v>503830</v>
      </c>
      <c r="I4" s="1077">
        <v>77752</v>
      </c>
    </row>
    <row r="5" spans="1:9" x14ac:dyDescent="0.25">
      <c r="A5" s="587">
        <v>2021</v>
      </c>
      <c r="B5" s="1079">
        <v>113432</v>
      </c>
      <c r="C5" s="1080">
        <v>18178</v>
      </c>
      <c r="D5" s="160">
        <v>129747</v>
      </c>
      <c r="E5" s="212">
        <v>20793</v>
      </c>
      <c r="F5" s="1079">
        <v>17423</v>
      </c>
      <c r="G5" s="212">
        <v>2792</v>
      </c>
      <c r="H5" s="1081">
        <v>578360</v>
      </c>
      <c r="I5" s="1080">
        <v>92686</v>
      </c>
    </row>
    <row r="6" spans="1:9" x14ac:dyDescent="0.25">
      <c r="A6" s="588">
        <v>2022</v>
      </c>
      <c r="B6" s="1082">
        <v>125594</v>
      </c>
      <c r="C6" s="1083">
        <v>21327</v>
      </c>
      <c r="D6" s="169">
        <v>139111</v>
      </c>
      <c r="E6" s="167">
        <v>23622</v>
      </c>
      <c r="F6" s="1082">
        <v>17922</v>
      </c>
      <c r="G6" s="167">
        <v>3043</v>
      </c>
      <c r="H6" s="1084">
        <v>621194</v>
      </c>
      <c r="I6" s="1083">
        <v>105484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42289</v>
      </c>
      <c r="C4" s="1076">
        <v>285991</v>
      </c>
      <c r="D4" s="1077">
        <v>44134</v>
      </c>
      <c r="E4" s="1076">
        <v>293690</v>
      </c>
      <c r="F4" s="1077">
        <v>45323</v>
      </c>
    </row>
    <row r="5" spans="1:6" x14ac:dyDescent="0.25">
      <c r="A5" s="480">
        <v>2021</v>
      </c>
      <c r="B5" s="1081">
        <v>46428</v>
      </c>
      <c r="C5" s="1079">
        <v>320070</v>
      </c>
      <c r="D5" s="1080">
        <v>51293</v>
      </c>
      <c r="E5" s="1079">
        <v>301249</v>
      </c>
      <c r="F5" s="1080">
        <v>48277</v>
      </c>
    </row>
    <row r="6" spans="1:6" ht="15.75" thickBot="1" x14ac:dyDescent="0.3">
      <c r="A6" s="960">
        <v>2022</v>
      </c>
      <c r="B6" s="1085">
        <v>137582</v>
      </c>
      <c r="C6" s="1086">
        <v>339419</v>
      </c>
      <c r="D6" s="1087">
        <v>57636</v>
      </c>
      <c r="E6" s="1086">
        <v>321163</v>
      </c>
      <c r="F6" s="1087">
        <v>54536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Гаџин Хан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325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5889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5.9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29.4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-23.4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71.25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53.2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386.6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2.0699999999999998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4752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4685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117</v>
      </c>
      <c r="C63" s="548">
        <f>IF(ISBLANK('DEM2'!C7),"-",'DEM2'!C7)</f>
        <v>137</v>
      </c>
      <c r="D63" s="548"/>
      <c r="E63" s="548">
        <f>IF(ISBLANK('DEM2'!D8),"-",'DEM2'!D8)</f>
        <v>98</v>
      </c>
      <c r="F63" s="548">
        <f>IF(ISBLANK('DEM2'!C8),"-",'DEM2'!C8)</f>
        <v>113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125</v>
      </c>
      <c r="C64" s="317">
        <f>IF(ISBLANK('DEM2'!F7),"-",'DEM2'!F7)</f>
        <v>146</v>
      </c>
      <c r="D64" s="789"/>
      <c r="E64" s="317">
        <f>IF(ISBLANK('DEM2'!G8),"-",'DEM2'!G8)</f>
        <v>123</v>
      </c>
      <c r="F64" s="317">
        <f>IF(ISBLANK('DEM2'!F8),"-",'DEM2'!F8)</f>
        <v>131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101</v>
      </c>
      <c r="C65" s="345">
        <f>IF(ISBLANK('DEM2'!I7),"-",'DEM2'!I7)</f>
        <v>112</v>
      </c>
      <c r="D65" s="393"/>
      <c r="E65" s="345">
        <f>IF(ISBLANK('DEM2'!J8),"-",'DEM2'!J8)</f>
        <v>88</v>
      </c>
      <c r="F65" s="345">
        <f>IF(ISBLANK('DEM2'!I8),"-",'DEM2'!I8)</f>
        <v>91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317</v>
      </c>
      <c r="C66" s="317">
        <f>IF(ISBLANK('DEM2'!L7),"-",'DEM2'!L7)</f>
        <v>362</v>
      </c>
      <c r="D66" s="395"/>
      <c r="E66" s="317">
        <f>IF(ISBLANK('DEM2'!M8),"-",'DEM2'!M8)</f>
        <v>284</v>
      </c>
      <c r="F66" s="317">
        <f>IF(ISBLANK('DEM2'!L8),"-",'DEM2'!L8)</f>
        <v>305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357</v>
      </c>
      <c r="C67" s="317">
        <f>IF(ISBLANK('DEM2'!O7),"-",'DEM2'!O7)</f>
        <v>412</v>
      </c>
      <c r="D67" s="395"/>
      <c r="E67" s="317">
        <f>IF(ISBLANK('DEM2'!P8),"-",'DEM2'!P8)</f>
        <v>309</v>
      </c>
      <c r="F67" s="317">
        <f>IF(ISBLANK('DEM2'!O8),"-",'DEM2'!O8)</f>
        <v>354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1466</v>
      </c>
      <c r="C68" s="414">
        <f>IF(ISBLANK('DEM2'!R7),"-",'DEM2'!R7)</f>
        <v>1873</v>
      </c>
      <c r="D68" s="420"/>
      <c r="E68" s="414">
        <f>IF(ISBLANK('DEM2'!S8),"-",'DEM2'!S8)</f>
        <v>1411</v>
      </c>
      <c r="F68" s="414">
        <f>IF(ISBLANK('DEM2'!R8),"-",'DEM2'!R8)</f>
        <v>1808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2976</v>
      </c>
      <c r="C69" s="463">
        <f>IF(ISBLANK('DEM2'!U7),"-",'DEM2'!U7)</f>
        <v>3264</v>
      </c>
      <c r="D69" s="799"/>
      <c r="E69" s="463">
        <f>IF(ISBLANK('DEM2'!V8),"-",'DEM2'!V8)</f>
        <v>2789</v>
      </c>
      <c r="F69" s="463">
        <f>IF(ISBLANK('DEM2'!U8),"-",'DEM2'!U8)</f>
        <v>3100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54.1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1279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1709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60099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499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51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157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19.100000000000001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621194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105484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139111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117856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23622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125594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21327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17922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3043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339419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57636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321163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54536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66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411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137582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2508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2276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1424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3158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2393</v>
      </c>
      <c r="C300" s="808">
        <f>IF(ISBLANK(POLJ3!C4),"-",POLJ3!C4)</f>
        <v>403</v>
      </c>
      <c r="D300" s="1153">
        <f>IF(ISBLANK(POLJ3!D4),"-",POLJ3!D4)</f>
        <v>1990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3012</v>
      </c>
      <c r="C301" s="789">
        <f>IF(ISBLANK(POLJ3!C5),"-",POLJ3!C5)</f>
        <v>1857</v>
      </c>
      <c r="D301" s="1154">
        <f>IF(ISBLANK(POLJ3!D5),"-",POLJ3!D5)</f>
        <v>1155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7</v>
      </c>
      <c r="C303" s="791">
        <f>IF(ISBLANK(POLJ3!C7),"-",POLJ3!C7)</f>
        <v>1</v>
      </c>
      <c r="D303" s="1164">
        <f>IF(ISBLANK(POLJ3!D7),"-",POLJ3!D7)</f>
        <v>6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2508</v>
      </c>
      <c r="C304" s="807">
        <f>IF(ISBLANK(POLJ3!C8),"-",POLJ3!C8)</f>
        <v>387</v>
      </c>
      <c r="D304" s="1122">
        <f>IF(ISBLANK(POLJ3!D8),"-",POLJ3!D8)</f>
        <v>2121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66.37</v>
      </c>
      <c r="C310" s="1123"/>
      <c r="D310" s="3"/>
      <c r="E310" s="5"/>
      <c r="F310" s="5"/>
      <c r="G310" s="815" t="s">
        <v>765</v>
      </c>
      <c r="H310" s="816">
        <f>IF(ISBLANK(POLJ2!H3),"-",POLJ2!H3)</f>
        <v>1293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2588.71</v>
      </c>
      <c r="C311" s="1124"/>
      <c r="D311" s="3"/>
      <c r="E311" s="5"/>
      <c r="F311" s="5"/>
      <c r="G311" s="810" t="s">
        <v>766</v>
      </c>
      <c r="H311" s="248">
        <f>IF(ISBLANK(POLJ2!H4),"-",POLJ2!H4)</f>
        <v>3510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535.85</v>
      </c>
      <c r="C312" s="1124"/>
      <c r="D312" s="3"/>
      <c r="E312" s="5"/>
      <c r="F312" s="5"/>
      <c r="G312" s="810" t="s">
        <v>767</v>
      </c>
      <c r="H312" s="248">
        <f>IF(ISBLANK(POLJ2!H5),"-",POLJ2!H5)</f>
        <v>2398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68.95</v>
      </c>
      <c r="C313" s="1124"/>
      <c r="D313" s="3"/>
      <c r="E313" s="5"/>
      <c r="F313" s="5"/>
      <c r="G313" s="812" t="s">
        <v>768</v>
      </c>
      <c r="H313" s="249">
        <f>IF(ISBLANK(POLJ2!H6),"-",POLJ2!H6)</f>
        <v>41053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0.36</v>
      </c>
      <c r="C314" s="1124"/>
      <c r="D314" s="3"/>
      <c r="E314" s="5"/>
      <c r="F314" s="5"/>
      <c r="G314" s="814" t="s">
        <v>16</v>
      </c>
      <c r="H314" s="817">
        <f>IF(ISBLANK(POLJ2!H7),"-",POLJ2!H7)</f>
        <v>48254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2001.06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5261.3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0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43</v>
      </c>
      <c r="I364" s="808">
        <f>IF(ISBLANK(OBRAZ2!I6),"-",OBRAZ2!I6)</f>
        <v>0</v>
      </c>
      <c r="J364" s="808">
        <f>IF(ISBLANK(OBRAZ2!J6),"-",OBRAZ2!J6)</f>
        <v>43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0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40.74074074074074</v>
      </c>
      <c r="I377" s="851">
        <f>IF(ISBLANK(OBRAZ2!C14),"-",OBRAZ2!C23)</f>
        <v>37.209302325581397</v>
      </c>
      <c r="J377" s="851">
        <f>IF(ISBLANK(OBRAZ2!D14),"-",OBRAZ2!D23)</f>
        <v>0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59.259259259259252</v>
      </c>
      <c r="I379" s="851">
        <f>IF(ISBLANK(OBRAZ2!C16),"-",OBRAZ2!C25)</f>
        <v>62.790697674418603</v>
      </c>
      <c r="J379" s="851">
        <f>IF(ISBLANK(OBRAZ2!D16),"-",OBRAZ2!D25)</f>
        <v>100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80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93.7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69.7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-0.4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2.9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2.1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0.39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3.4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151.5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76.7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1025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17.399999999999999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342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1938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15.5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15.5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207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96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18.8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33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41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7.3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80.900000000000006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221.5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0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747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560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17747.560000000001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55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14.716810000000001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116</v>
      </c>
      <c r="D696" s="315"/>
      <c r="E696" s="314"/>
      <c r="F696" s="5"/>
      <c r="G696" s="837">
        <v>2012</v>
      </c>
      <c r="H696" s="835">
        <f>IF(ISBLANK(INDEKSI2!B5),"-",INDEKSI2!B5)</f>
        <v>10.32</v>
      </c>
      <c r="I696" s="835">
        <f>IF(ISBLANK(INDEKSI2!C5),"-",INDEKSI2!C5)</f>
        <v>158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38.119999999999997</v>
      </c>
      <c r="D697" s="315"/>
      <c r="E697" s="314"/>
      <c r="F697" s="5"/>
      <c r="G697" s="838">
        <v>2013</v>
      </c>
      <c r="H697" s="559">
        <f>IF(ISBLANK(INDEKSI2!B6),"-",INDEKSI2!B6)</f>
        <v>7.85</v>
      </c>
      <c r="I697" s="559">
        <f>IF(ISBLANK(INDEKSI2!C6),"-",INDEKSI2!C6)</f>
        <v>158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17.739999999999998</v>
      </c>
      <c r="I698" s="836">
        <f>IF(ISBLANK(INDEKSI2!C7),"-",INDEKSI2!C7)</f>
        <v>152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19.100000000000001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17.739999999999998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152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14.716810000000001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38.119999999999997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17.649999999999999</v>
      </c>
      <c r="C4" s="721">
        <v>147</v>
      </c>
      <c r="D4" s="710"/>
      <c r="E4" s="711"/>
      <c r="F4" s="712"/>
    </row>
    <row r="5" spans="1:6" x14ac:dyDescent="0.25">
      <c r="A5" s="286">
        <v>2012</v>
      </c>
      <c r="B5" s="614">
        <v>10.32</v>
      </c>
      <c r="C5" s="722">
        <v>158</v>
      </c>
      <c r="D5" s="713"/>
      <c r="E5" s="641"/>
      <c r="F5" s="714"/>
    </row>
    <row r="6" spans="1:6" x14ac:dyDescent="0.25">
      <c r="A6" s="286">
        <v>2013</v>
      </c>
      <c r="B6" s="614">
        <v>7.85</v>
      </c>
      <c r="C6" s="722">
        <v>158</v>
      </c>
      <c r="D6" s="715">
        <v>14.716810000000001</v>
      </c>
      <c r="E6" s="609">
        <v>116</v>
      </c>
      <c r="F6" s="716">
        <v>38.119999999999997</v>
      </c>
    </row>
    <row r="7" spans="1:6" x14ac:dyDescent="0.25">
      <c r="A7" s="219">
        <v>2014</v>
      </c>
      <c r="B7" s="615">
        <v>17.739999999999998</v>
      </c>
      <c r="C7" s="723">
        <v>152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2508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1424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2276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66.37</v>
      </c>
      <c r="G3" s="217" t="s">
        <v>765</v>
      </c>
      <c r="H3" s="71">
        <v>1293</v>
      </c>
    </row>
    <row r="4" spans="1:9" x14ac:dyDescent="0.25">
      <c r="A4" s="286" t="s">
        <v>760</v>
      </c>
      <c r="B4" s="214">
        <v>2588.71</v>
      </c>
      <c r="G4" s="286" t="s">
        <v>766</v>
      </c>
      <c r="H4" s="214">
        <v>3510</v>
      </c>
    </row>
    <row r="5" spans="1:9" x14ac:dyDescent="0.25">
      <c r="A5" s="286" t="s">
        <v>761</v>
      </c>
      <c r="B5" s="214">
        <v>535.85</v>
      </c>
      <c r="G5" s="286" t="s">
        <v>767</v>
      </c>
      <c r="H5" s="214">
        <v>2398</v>
      </c>
    </row>
    <row r="6" spans="1:9" x14ac:dyDescent="0.25">
      <c r="A6" s="286" t="s">
        <v>762</v>
      </c>
      <c r="B6" s="214">
        <v>68.95</v>
      </c>
      <c r="G6" s="286" t="s">
        <v>768</v>
      </c>
      <c r="H6" s="214">
        <v>41053</v>
      </c>
    </row>
    <row r="7" spans="1:9" x14ac:dyDescent="0.25">
      <c r="A7" s="286" t="s">
        <v>763</v>
      </c>
      <c r="B7" s="214">
        <v>0.36</v>
      </c>
      <c r="G7" s="1" t="s">
        <v>24</v>
      </c>
      <c r="H7" s="288">
        <v>48254</v>
      </c>
    </row>
    <row r="8" spans="1:9" x14ac:dyDescent="0.25">
      <c r="A8" s="287" t="s">
        <v>764</v>
      </c>
      <c r="B8" s="73">
        <v>2001.06</v>
      </c>
    </row>
    <row r="9" spans="1:9" x14ac:dyDescent="0.25">
      <c r="A9" s="1" t="s">
        <v>24</v>
      </c>
      <c r="B9" s="288">
        <v>5261.3</v>
      </c>
      <c r="I9" s="41" t="s">
        <v>876</v>
      </c>
    </row>
    <row r="10" spans="1:9" x14ac:dyDescent="0.25">
      <c r="G10" s="29" t="s">
        <v>775</v>
      </c>
      <c r="H10" s="58">
        <v>3158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2393</v>
      </c>
      <c r="C4" s="55">
        <v>403</v>
      </c>
      <c r="D4" s="110">
        <v>1990</v>
      </c>
    </row>
    <row r="5" spans="1:4" ht="30" customHeight="1" x14ac:dyDescent="0.25">
      <c r="A5" s="274" t="s">
        <v>884</v>
      </c>
      <c r="B5" s="212">
        <v>3012</v>
      </c>
      <c r="C5" s="58">
        <v>1857</v>
      </c>
      <c r="D5" s="160">
        <v>1155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7</v>
      </c>
      <c r="C7" s="58">
        <v>1</v>
      </c>
      <c r="D7" s="160">
        <v>6</v>
      </c>
    </row>
    <row r="8" spans="1:4" x14ac:dyDescent="0.25">
      <c r="A8" s="201" t="s">
        <v>774</v>
      </c>
      <c r="B8" s="72">
        <v>2508</v>
      </c>
      <c r="C8" s="61">
        <v>387</v>
      </c>
      <c r="D8" s="111">
        <v>2121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61.65338645418327</v>
      </c>
      <c r="C15" s="278">
        <f>D5/B5*100</f>
        <v>38.34661354581673</v>
      </c>
    </row>
    <row r="16" spans="1:4" ht="30" x14ac:dyDescent="0.25">
      <c r="A16" s="279" t="s">
        <v>821</v>
      </c>
      <c r="B16" s="283">
        <f>C4/B4*100</f>
        <v>16.840785624738821</v>
      </c>
      <c r="C16" s="280">
        <f>D4/B4*100</f>
        <v>83.159214375261186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61.65338645418327</v>
      </c>
      <c r="C22" s="278">
        <f t="shared" si="0"/>
        <v>38.34661354581673</v>
      </c>
    </row>
    <row r="23" spans="1:3" ht="30" x14ac:dyDescent="0.25">
      <c r="A23" s="279" t="s">
        <v>858</v>
      </c>
      <c r="B23" s="285">
        <f t="shared" si="0"/>
        <v>16.840785624738821</v>
      </c>
      <c r="C23" s="284">
        <f t="shared" si="0"/>
        <v>83.159214375261186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0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0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49</v>
      </c>
      <c r="C6" s="973">
        <v>0</v>
      </c>
      <c r="D6" s="945">
        <v>49</v>
      </c>
      <c r="E6" s="973">
        <v>54</v>
      </c>
      <c r="F6" s="973">
        <v>0</v>
      </c>
      <c r="G6" s="945">
        <v>54</v>
      </c>
      <c r="H6" s="599">
        <v>43</v>
      </c>
      <c r="I6" s="616">
        <v>0</v>
      </c>
      <c r="J6" s="945">
        <v>43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22</v>
      </c>
      <c r="C14" s="751">
        <v>16</v>
      </c>
      <c r="D14" s="751">
        <v>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32</v>
      </c>
      <c r="C16" s="1029">
        <v>27</v>
      </c>
      <c r="D16" s="751">
        <v>21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40.74074074074074</v>
      </c>
      <c r="C23" s="290">
        <f>C14/SUM(C12:C17)*100</f>
        <v>37.209302325581397</v>
      </c>
      <c r="D23" s="290">
        <f>D14/SUM(D12:D17)*100</f>
        <v>0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59.259259259259252</v>
      </c>
      <c r="C25" s="290">
        <f>C16/SUM(C12:C17)*100</f>
        <v>62.790697674418603</v>
      </c>
      <c r="D25" s="290">
        <f>D16/SUM(D12:D17)*100</f>
        <v>100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68.3</v>
      </c>
      <c r="C7" s="600">
        <v>55.1</v>
      </c>
      <c r="D7" s="600">
        <v>59.3</v>
      </c>
    </row>
    <row r="8" spans="1:6" x14ac:dyDescent="0.25">
      <c r="A8" s="695" t="s">
        <v>944</v>
      </c>
      <c r="B8" s="751">
        <v>31.7</v>
      </c>
      <c r="C8" s="751">
        <v>44.9</v>
      </c>
      <c r="D8" s="751">
        <v>3.7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37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68.3</v>
      </c>
      <c r="C13" s="697">
        <f t="shared" ref="C13:D13" si="1">IF(ISBLANK(C7),"",C7)</f>
        <v>55.1</v>
      </c>
      <c r="D13" s="697">
        <f t="shared" si="1"/>
        <v>59.3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31.7</v>
      </c>
      <c r="C14" s="698">
        <f t="shared" si="2"/>
        <v>44.9</v>
      </c>
      <c r="D14" s="698">
        <f t="shared" si="2"/>
        <v>3.7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37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68.3</v>
      </c>
      <c r="C18" s="697">
        <f t="shared" ref="C18:D18" si="4">IF(ISBLANK(C7),"",C7)</f>
        <v>55.1</v>
      </c>
      <c r="D18" s="697">
        <f t="shared" si="4"/>
        <v>59.3</v>
      </c>
    </row>
    <row r="19" spans="1:5" x14ac:dyDescent="0.25">
      <c r="A19" s="701" t="s">
        <v>1632</v>
      </c>
      <c r="B19" s="698">
        <f t="shared" ref="B19:D20" si="5">IF(ISBLANK(B8),"",B8)</f>
        <v>31.7</v>
      </c>
      <c r="C19" s="698">
        <f t="shared" si="5"/>
        <v>44.9</v>
      </c>
      <c r="D19" s="698">
        <f t="shared" si="5"/>
        <v>3.7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37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73.3</v>
      </c>
      <c r="C5" s="611">
        <v>80.8</v>
      </c>
      <c r="D5" s="1030">
        <v>78</v>
      </c>
      <c r="F5" s="28"/>
      <c r="G5" s="693">
        <f>A5</f>
        <v>2020</v>
      </c>
      <c r="H5" s="669">
        <f>IF(ISBLANK(B5),"",B5)</f>
        <v>73.3</v>
      </c>
      <c r="I5" s="618">
        <f t="shared" ref="H5:I7" si="0">IF(ISBLANK(C5),"",C5)</f>
        <v>80.8</v>
      </c>
    </row>
    <row r="6" spans="1:10" x14ac:dyDescent="0.25">
      <c r="A6" s="749">
        <v>2021</v>
      </c>
      <c r="B6" s="601">
        <v>54.5</v>
      </c>
      <c r="C6" s="612">
        <v>65.2</v>
      </c>
      <c r="D6" s="946">
        <v>60</v>
      </c>
      <c r="F6" s="44"/>
      <c r="G6" s="693">
        <f t="shared" ref="G6:G7" si="1">A6</f>
        <v>2021</v>
      </c>
      <c r="H6" s="670">
        <f t="shared" si="0"/>
        <v>54.5</v>
      </c>
      <c r="I6" s="619">
        <f t="shared" si="0"/>
        <v>65.2</v>
      </c>
    </row>
    <row r="7" spans="1:10" x14ac:dyDescent="0.25">
      <c r="A7" s="750">
        <v>2022</v>
      </c>
      <c r="B7" s="601">
        <v>71.400000000000006</v>
      </c>
      <c r="C7" s="612">
        <v>64.7</v>
      </c>
      <c r="D7" s="946">
        <v>67.7</v>
      </c>
      <c r="F7" s="44"/>
      <c r="G7" s="693">
        <f t="shared" si="1"/>
        <v>2022</v>
      </c>
      <c r="H7" s="671">
        <f t="shared" si="0"/>
        <v>71.400000000000006</v>
      </c>
      <c r="I7" s="620">
        <f t="shared" si="0"/>
        <v>64.7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73.3</v>
      </c>
      <c r="I13" s="618">
        <f>IF(ISBLANK(C5),"",C5)</f>
        <v>80.8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54.5</v>
      </c>
      <c r="I14" s="619">
        <f t="shared" si="3"/>
        <v>65.2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71.400000000000006</v>
      </c>
      <c r="I15" s="620">
        <f t="shared" si="4"/>
        <v>64.7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Гаџин Хан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325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5889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5.9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29.4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-23.4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71.25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53.2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386.6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2.0699999999999998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4752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4685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117</v>
      </c>
      <c r="C63" s="548">
        <f>IF(ISBLANK('DEM2'!C7),"-",'DEM2'!C7)</f>
        <v>137</v>
      </c>
      <c r="D63" s="548"/>
      <c r="E63" s="548">
        <f>IF(ISBLANK('DEM2'!D8),"-",'DEM2'!D8)</f>
        <v>98</v>
      </c>
      <c r="F63" s="548">
        <f>IF(ISBLANK('DEM2'!C8),"-",'DEM2'!C8)</f>
        <v>113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125</v>
      </c>
      <c r="C64" s="317">
        <f>IF(ISBLANK('DEM2'!F7),"-",'DEM2'!F7)</f>
        <v>146</v>
      </c>
      <c r="D64" s="789"/>
      <c r="E64" s="317">
        <f>IF(ISBLANK('DEM2'!G8),"-",'DEM2'!G8)</f>
        <v>123</v>
      </c>
      <c r="F64" s="317">
        <f>IF(ISBLANK('DEM2'!F8),"-",'DEM2'!F8)</f>
        <v>131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101</v>
      </c>
      <c r="C65" s="345">
        <f>IF(ISBLANK('DEM2'!I7),"-",'DEM2'!I7)</f>
        <v>112</v>
      </c>
      <c r="D65" s="393"/>
      <c r="E65" s="345">
        <f>IF(ISBLANK('DEM2'!J8),"-",'DEM2'!J8)</f>
        <v>88</v>
      </c>
      <c r="F65" s="345">
        <f>IF(ISBLANK('DEM2'!I8),"-",'DEM2'!I8)</f>
        <v>91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317</v>
      </c>
      <c r="C66" s="348">
        <f>IF(ISBLANK('DEM2'!L7),"-",'DEM2'!L7)</f>
        <v>362</v>
      </c>
      <c r="D66" s="394"/>
      <c r="E66" s="348">
        <f>IF(ISBLANK('DEM2'!M8),"-",'DEM2'!M8)</f>
        <v>284</v>
      </c>
      <c r="F66" s="348">
        <f>IF(ISBLANK('DEM2'!L8),"-",'DEM2'!L8)</f>
        <v>305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357</v>
      </c>
      <c r="C67" s="345">
        <f>IF(ISBLANK('DEM2'!O7),"-",'DEM2'!O7)</f>
        <v>412</v>
      </c>
      <c r="D67" s="393"/>
      <c r="E67" s="345">
        <f>IF(ISBLANK('DEM2'!P8),"-",'DEM2'!P8)</f>
        <v>309</v>
      </c>
      <c r="F67" s="345">
        <f>IF(ISBLANK('DEM2'!O8),"-",'DEM2'!O8)</f>
        <v>354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1466</v>
      </c>
      <c r="C68" s="317">
        <f>IF(ISBLANK('DEM2'!R7),"-",'DEM2'!R7)</f>
        <v>1873</v>
      </c>
      <c r="D68" s="395"/>
      <c r="E68" s="317">
        <f>IF(ISBLANK('DEM2'!S8),"-",'DEM2'!S8)</f>
        <v>1411</v>
      </c>
      <c r="F68" s="317">
        <f>IF(ISBLANK('DEM2'!R8),"-",'DEM2'!R8)</f>
        <v>1808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2976</v>
      </c>
      <c r="C69" s="463">
        <f>IF(ISBLANK('DEM2'!U7),"-",'DEM2'!U7)</f>
        <v>3264</v>
      </c>
      <c r="D69" s="799"/>
      <c r="E69" s="463">
        <f>IF(ISBLANK('DEM2'!V8),"-",'DEM2'!V8)</f>
        <v>2789</v>
      </c>
      <c r="F69" s="463">
        <f>IF(ISBLANK('DEM2'!U8),"-",'DEM2'!U8)</f>
        <v>3100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54.1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1279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1709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60099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499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51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157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19.100000000000001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621194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105484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139111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117856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23622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125594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21327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17922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3043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339419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57636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321163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54536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66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411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137582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2508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2276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1424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3158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2393</v>
      </c>
      <c r="C300" s="808">
        <f>IF(ISBLANK(POLJ3!C4),"-",POLJ3!C4)</f>
        <v>403</v>
      </c>
      <c r="D300" s="1153">
        <f>IF(ISBLANK(POLJ3!D4),"-",POLJ3!D4)</f>
        <v>1990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3012</v>
      </c>
      <c r="C301" s="789">
        <f>IF(ISBLANK(POLJ3!C5),"-",POLJ3!C5)</f>
        <v>1857</v>
      </c>
      <c r="D301" s="1154">
        <f>IF(ISBLANK(POLJ3!D5),"-",POLJ3!D5)</f>
        <v>1155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7</v>
      </c>
      <c r="C303" s="791">
        <f>IF(ISBLANK(POLJ3!C7),"-",POLJ3!C7)</f>
        <v>1</v>
      </c>
      <c r="D303" s="1164">
        <f>IF(ISBLANK(POLJ3!D7),"-",POLJ3!D7)</f>
        <v>6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2508</v>
      </c>
      <c r="C304" s="807">
        <f>IF(ISBLANK(POLJ3!C8),"-",POLJ3!C8)</f>
        <v>387</v>
      </c>
      <c r="D304" s="1122">
        <f>IF(ISBLANK(POLJ3!D8),"-",POLJ3!D8)</f>
        <v>2121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66.37</v>
      </c>
      <c r="C310" s="1123"/>
      <c r="D310" s="3"/>
      <c r="E310" s="5"/>
      <c r="F310" s="5"/>
      <c r="G310" s="815" t="s">
        <v>854</v>
      </c>
      <c r="H310" s="816">
        <f>IF(ISBLANK(POLJ2!H3),"-",POLJ2!H3)</f>
        <v>1293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2588.71</v>
      </c>
      <c r="C311" s="1124"/>
      <c r="D311" s="3"/>
      <c r="E311" s="5"/>
      <c r="F311" s="5"/>
      <c r="G311" s="810" t="s">
        <v>855</v>
      </c>
      <c r="H311" s="248">
        <f>IF(ISBLANK(POLJ2!H4),"-",POLJ2!H4)</f>
        <v>3510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535.85</v>
      </c>
      <c r="C312" s="1124"/>
      <c r="D312" s="3"/>
      <c r="E312" s="5"/>
      <c r="F312" s="5"/>
      <c r="G312" s="810" t="s">
        <v>856</v>
      </c>
      <c r="H312" s="248">
        <f>IF(ISBLANK(POLJ2!H5),"-",POLJ2!H5)</f>
        <v>2398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68.95</v>
      </c>
      <c r="C313" s="1124"/>
      <c r="D313" s="3"/>
      <c r="E313" s="5"/>
      <c r="F313" s="5"/>
      <c r="G313" s="812" t="s">
        <v>857</v>
      </c>
      <c r="H313" s="249">
        <f>IF(ISBLANK(POLJ2!H6),"-",POLJ2!H6)</f>
        <v>41053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0.36</v>
      </c>
      <c r="C314" s="1124"/>
      <c r="D314" s="3"/>
      <c r="E314" s="5"/>
      <c r="F314" s="5"/>
      <c r="G314" s="814" t="s">
        <v>847</v>
      </c>
      <c r="H314" s="817">
        <f>IF(ISBLANK(POLJ2!H7),"-",POLJ2!H7)</f>
        <v>48254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2001.06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5261.3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0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43</v>
      </c>
      <c r="I364" s="808">
        <f>IF(ISBLANK(OBRAZ2!I6),"-",OBRAZ2!I6)</f>
        <v>0</v>
      </c>
      <c r="J364" s="808">
        <f>IF(ISBLANK(OBRAZ2!J6),"-",OBRAZ2!J6)</f>
        <v>43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0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40.74074074074074</v>
      </c>
      <c r="I377" s="851">
        <f>IF(ISBLANK(OBRAZ2!C14),"-",OBRAZ2!C23)</f>
        <v>37.209302325581397</v>
      </c>
      <c r="J377" s="851">
        <f>IF(ISBLANK(OBRAZ2!D14),"-",OBRAZ2!D23)</f>
        <v>0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59.259259259259252</v>
      </c>
      <c r="I379" s="851">
        <f>IF(ISBLANK(OBRAZ2!C16),"-",OBRAZ2!C25)</f>
        <v>62.790697674418603</v>
      </c>
      <c r="J379" s="851">
        <f>IF(ISBLANK(OBRAZ2!D16),"-",OBRAZ2!D25)</f>
        <v>100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80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93.7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69.7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2.9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2.1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0.39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151.5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76.7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1025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17.399999999999999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342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1938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15.5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15.5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207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96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18.8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33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41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7.3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80.900000000000006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221.5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0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747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560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17747.560000000001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55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14.716810000000001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116</v>
      </c>
      <c r="D696" s="3"/>
      <c r="E696" s="5"/>
      <c r="F696" s="5"/>
      <c r="G696" s="837">
        <v>2012</v>
      </c>
      <c r="H696" s="835">
        <f>IF(ISBLANK(INDEKSI2!B5),"-",INDEKSI2!B5)</f>
        <v>10.32</v>
      </c>
      <c r="I696" s="835">
        <f>IF(ISBLANK(INDEKSI2!C5),"-",INDEKSI2!C5)</f>
        <v>158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38.119999999999997</v>
      </c>
      <c r="D697" s="3"/>
      <c r="E697" s="5"/>
      <c r="F697" s="5"/>
      <c r="G697" s="838">
        <v>2013</v>
      </c>
      <c r="H697" s="559">
        <f>IF(ISBLANK(INDEKSI2!B6),"-",INDEKSI2!B6)</f>
        <v>7.85</v>
      </c>
      <c r="I697" s="559">
        <f>IF(ISBLANK(INDEKSI2!C6),"-",INDEKSI2!C6)</f>
        <v>158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17.739999999999998</v>
      </c>
      <c r="I698" s="836">
        <f>IF(ISBLANK(INDEKSI2!C7),"-",INDEKSI2!C7)</f>
        <v>152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3</v>
      </c>
      <c r="D6" s="612">
        <v>0</v>
      </c>
      <c r="E6" s="612">
        <v>3</v>
      </c>
      <c r="F6" s="1033">
        <v>3</v>
      </c>
      <c r="G6" s="612">
        <v>2</v>
      </c>
      <c r="H6" s="980">
        <v>1</v>
      </c>
      <c r="I6" s="1034">
        <v>3.4</v>
      </c>
      <c r="J6" s="612">
        <v>4.5</v>
      </c>
      <c r="K6" s="1035">
        <v>2.2000000000000002</v>
      </c>
      <c r="L6" s="1033">
        <v>19</v>
      </c>
      <c r="M6" s="612">
        <v>10</v>
      </c>
      <c r="N6" s="1028">
        <v>9</v>
      </c>
      <c r="O6" s="1034">
        <v>20.2</v>
      </c>
      <c r="P6" s="612">
        <v>19.399999999999999</v>
      </c>
      <c r="Q6" s="1028">
        <v>21.2</v>
      </c>
      <c r="R6" s="1033">
        <v>32</v>
      </c>
      <c r="S6" s="612">
        <v>21</v>
      </c>
      <c r="T6" s="1035">
        <v>11</v>
      </c>
    </row>
    <row r="7" spans="1:20" x14ac:dyDescent="0.25">
      <c r="A7" s="286">
        <v>2021</v>
      </c>
      <c r="B7" s="602">
        <v>1</v>
      </c>
      <c r="C7" s="601">
        <v>3</v>
      </c>
      <c r="D7" s="612">
        <v>0</v>
      </c>
      <c r="E7" s="612">
        <v>3</v>
      </c>
      <c r="F7" s="1033">
        <v>7</v>
      </c>
      <c r="G7" s="612">
        <v>2</v>
      </c>
      <c r="H7" s="980">
        <v>5</v>
      </c>
      <c r="I7" s="1034">
        <v>7.9</v>
      </c>
      <c r="J7" s="612">
        <v>4.5</v>
      </c>
      <c r="K7" s="1035">
        <v>11.2</v>
      </c>
      <c r="L7" s="1033">
        <v>9</v>
      </c>
      <c r="M7" s="612">
        <v>6</v>
      </c>
      <c r="N7" s="1028">
        <v>3</v>
      </c>
      <c r="O7" s="1034">
        <v>10.5</v>
      </c>
      <c r="P7" s="612">
        <v>12.9</v>
      </c>
      <c r="Q7" s="1028">
        <v>7.7</v>
      </c>
      <c r="R7" s="1033">
        <v>27</v>
      </c>
      <c r="S7" s="612">
        <v>15</v>
      </c>
      <c r="T7" s="1035">
        <v>12</v>
      </c>
    </row>
    <row r="8" spans="1:20" x14ac:dyDescent="0.25">
      <c r="A8" s="219">
        <v>2022</v>
      </c>
      <c r="B8" s="617">
        <v>1</v>
      </c>
      <c r="C8" s="947">
        <v>3</v>
      </c>
      <c r="D8" s="981">
        <v>0</v>
      </c>
      <c r="E8" s="981">
        <v>3</v>
      </c>
      <c r="F8" s="1036">
        <v>0</v>
      </c>
      <c r="G8" s="981">
        <v>0</v>
      </c>
      <c r="H8" s="979">
        <v>0</v>
      </c>
      <c r="I8" s="754">
        <v>0</v>
      </c>
      <c r="J8" s="981">
        <v>0</v>
      </c>
      <c r="K8" s="1037">
        <v>0</v>
      </c>
      <c r="L8" s="1036">
        <v>0</v>
      </c>
      <c r="M8" s="981">
        <v>0</v>
      </c>
      <c r="N8" s="691">
        <v>0</v>
      </c>
      <c r="O8" s="754">
        <v>0</v>
      </c>
      <c r="P8" s="981">
        <v>0</v>
      </c>
      <c r="Q8" s="691">
        <v>0</v>
      </c>
      <c r="R8" s="1036">
        <v>21</v>
      </c>
      <c r="S8" s="981">
        <v>11</v>
      </c>
      <c r="T8" s="1037">
        <v>10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80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69.7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37.5</v>
      </c>
      <c r="C21" s="739">
        <f>B10/(B7+B10)*100</f>
        <v>62.5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46.956521739130437</v>
      </c>
      <c r="C22" s="739">
        <f>B11/(B8+B11)*100</f>
        <v>53.04347826086957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37.5</v>
      </c>
      <c r="C26" s="739">
        <f>C21</f>
        <v>62.5</v>
      </c>
    </row>
    <row r="27" spans="1:10" ht="24.75" x14ac:dyDescent="0.25">
      <c r="A27" s="742" t="s">
        <v>1407</v>
      </c>
      <c r="B27" s="739">
        <f>B22</f>
        <v>46.956521739130437</v>
      </c>
      <c r="C27" s="739">
        <f>C22</f>
        <v>53.04347826086957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1</v>
      </c>
      <c r="D5" s="914" t="s">
        <v>5</v>
      </c>
      <c r="E5" s="211"/>
      <c r="F5" s="125">
        <v>2021</v>
      </c>
      <c r="G5" s="70">
        <v>1</v>
      </c>
      <c r="H5" s="55">
        <v>0</v>
      </c>
      <c r="I5" s="110">
        <v>1</v>
      </c>
      <c r="J5" s="70">
        <v>14</v>
      </c>
      <c r="K5" s="55">
        <v>0</v>
      </c>
      <c r="L5" s="110">
        <v>14</v>
      </c>
      <c r="M5" s="70">
        <v>38</v>
      </c>
      <c r="N5" s="55">
        <v>56</v>
      </c>
      <c r="O5" s="70">
        <v>88</v>
      </c>
      <c r="P5" s="110">
        <v>53</v>
      </c>
    </row>
    <row r="6" spans="1:16" x14ac:dyDescent="0.25">
      <c r="A6" s="923" t="s">
        <v>259</v>
      </c>
      <c r="B6" s="1096">
        <v>0</v>
      </c>
      <c r="C6" s="1097">
        <v>13</v>
      </c>
      <c r="D6" s="915" t="s">
        <v>5</v>
      </c>
      <c r="E6" s="254"/>
      <c r="F6" s="125">
        <v>2022</v>
      </c>
      <c r="G6" s="212">
        <v>1</v>
      </c>
      <c r="H6" s="58">
        <v>0</v>
      </c>
      <c r="I6" s="160">
        <v>1</v>
      </c>
      <c r="J6" s="212">
        <v>13</v>
      </c>
      <c r="K6" s="58">
        <v>0</v>
      </c>
      <c r="L6" s="160">
        <v>13</v>
      </c>
      <c r="M6" s="212">
        <v>48</v>
      </c>
      <c r="N6" s="58">
        <v>54</v>
      </c>
      <c r="O6" s="212">
        <v>80</v>
      </c>
      <c r="P6" s="160">
        <v>61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0</v>
      </c>
      <c r="I7" s="169">
        <v>1</v>
      </c>
      <c r="J7" s="167"/>
      <c r="K7" s="94"/>
      <c r="L7" s="169"/>
      <c r="M7" s="167">
        <v>117</v>
      </c>
      <c r="N7" s="94">
        <v>112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83.3</v>
      </c>
      <c r="C5" s="611">
        <v>78.7</v>
      </c>
      <c r="D5" s="945">
        <v>88.6</v>
      </c>
      <c r="E5" s="610"/>
      <c r="F5" s="611"/>
      <c r="G5" s="945"/>
      <c r="H5" s="610"/>
      <c r="I5" s="611"/>
      <c r="J5" s="945"/>
      <c r="K5" s="610">
        <v>38</v>
      </c>
      <c r="L5" s="611">
        <v>19</v>
      </c>
      <c r="M5" s="945">
        <v>19</v>
      </c>
      <c r="N5" s="610">
        <v>90.5</v>
      </c>
      <c r="O5" s="611">
        <v>86.4</v>
      </c>
      <c r="P5" s="945">
        <v>95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82.7</v>
      </c>
      <c r="C6" s="458">
        <v>80.8</v>
      </c>
      <c r="D6" s="976">
        <v>84.8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39</v>
      </c>
      <c r="L6" s="458">
        <v>22</v>
      </c>
      <c r="M6" s="976">
        <v>17</v>
      </c>
      <c r="N6" s="457">
        <v>95.1</v>
      </c>
      <c r="O6" s="458">
        <v>96</v>
      </c>
      <c r="P6" s="976">
        <v>93.8</v>
      </c>
      <c r="Q6" s="457">
        <v>0.4</v>
      </c>
      <c r="R6" s="458">
        <v>0.8</v>
      </c>
      <c r="S6" s="976">
        <v>0</v>
      </c>
    </row>
    <row r="7" spans="1:19" x14ac:dyDescent="0.25">
      <c r="A7" s="286">
        <v>2022</v>
      </c>
      <c r="B7" s="601">
        <v>93.7</v>
      </c>
      <c r="C7" s="612">
        <v>93.1</v>
      </c>
      <c r="D7" s="980">
        <v>94.3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23</v>
      </c>
      <c r="L7" s="612">
        <v>12</v>
      </c>
      <c r="M7" s="980">
        <v>11</v>
      </c>
      <c r="N7" s="601">
        <v>69.7</v>
      </c>
      <c r="O7" s="612">
        <v>80</v>
      </c>
      <c r="P7" s="980">
        <v>61.1</v>
      </c>
      <c r="Q7" s="601">
        <v>-0.4</v>
      </c>
      <c r="R7" s="612">
        <v>0.8</v>
      </c>
      <c r="S7" s="980">
        <v>-1.8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139111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23622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117856</v>
      </c>
      <c r="D5" s="253"/>
    </row>
    <row r="6" spans="1:4" ht="30" x14ac:dyDescent="0.25">
      <c r="A6" s="686" t="s">
        <v>474</v>
      </c>
      <c r="B6" s="617">
        <v>21255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17</v>
      </c>
      <c r="C5" s="207">
        <v>7</v>
      </c>
      <c r="G5" s="113"/>
      <c r="H5" s="174" t="s">
        <v>586</v>
      </c>
      <c r="I5" s="207">
        <v>1</v>
      </c>
      <c r="J5" s="207">
        <v>2</v>
      </c>
    </row>
    <row r="6" spans="1:13" ht="15" customHeight="1" x14ac:dyDescent="0.25">
      <c r="A6" s="175" t="s">
        <v>587</v>
      </c>
      <c r="B6" s="208">
        <v>583</v>
      </c>
      <c r="C6" s="208">
        <v>87</v>
      </c>
      <c r="G6" s="113"/>
      <c r="H6" s="175" t="s">
        <v>587</v>
      </c>
      <c r="I6" s="208">
        <v>83</v>
      </c>
      <c r="J6" s="208">
        <v>25</v>
      </c>
    </row>
    <row r="7" spans="1:13" ht="15" customHeight="1" x14ac:dyDescent="0.25">
      <c r="A7" s="175" t="s">
        <v>588</v>
      </c>
      <c r="B7" s="208">
        <v>1251</v>
      </c>
      <c r="C7" s="208">
        <v>821</v>
      </c>
      <c r="G7" s="113"/>
      <c r="H7" s="175" t="s">
        <v>588</v>
      </c>
      <c r="I7" s="208">
        <v>548</v>
      </c>
      <c r="J7" s="208">
        <v>217</v>
      </c>
    </row>
    <row r="8" spans="1:13" ht="15" customHeight="1" x14ac:dyDescent="0.25">
      <c r="A8" s="175" t="s">
        <v>589</v>
      </c>
      <c r="B8" s="208">
        <v>804</v>
      </c>
      <c r="C8" s="208">
        <v>1061</v>
      </c>
      <c r="G8" s="113"/>
      <c r="H8" s="175" t="s">
        <v>589</v>
      </c>
      <c r="I8" s="208">
        <v>694</v>
      </c>
      <c r="J8" s="208">
        <v>687</v>
      </c>
    </row>
    <row r="9" spans="1:13" ht="15" customHeight="1" x14ac:dyDescent="0.25">
      <c r="A9" s="175" t="s">
        <v>590</v>
      </c>
      <c r="B9" s="208">
        <v>981</v>
      </c>
      <c r="C9" s="208">
        <v>1715</v>
      </c>
      <c r="G9" s="113"/>
      <c r="H9" s="175" t="s">
        <v>590</v>
      </c>
      <c r="I9" s="208">
        <v>1076</v>
      </c>
      <c r="J9" s="208">
        <v>1698</v>
      </c>
    </row>
    <row r="10" spans="1:13" ht="15" customHeight="1" x14ac:dyDescent="0.25">
      <c r="A10" s="175" t="s">
        <v>591</v>
      </c>
      <c r="B10" s="208">
        <v>52</v>
      </c>
      <c r="C10" s="208">
        <v>138</v>
      </c>
      <c r="G10" s="113"/>
      <c r="H10" s="175" t="s">
        <v>591</v>
      </c>
      <c r="I10" s="208">
        <v>50</v>
      </c>
      <c r="J10" s="208">
        <v>91</v>
      </c>
    </row>
    <row r="11" spans="1:13" ht="15" customHeight="1" x14ac:dyDescent="0.25">
      <c r="A11" s="176" t="s">
        <v>592</v>
      </c>
      <c r="B11" s="209">
        <v>45</v>
      </c>
      <c r="C11" s="209">
        <v>85</v>
      </c>
      <c r="G11" s="113"/>
      <c r="H11" s="176" t="s">
        <v>592</v>
      </c>
      <c r="I11" s="209">
        <v>95</v>
      </c>
      <c r="J11" s="209">
        <v>118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17</v>
      </c>
      <c r="C17" s="178">
        <f>IF(ISBLANK(C5),"0",C5)</f>
        <v>7</v>
      </c>
      <c r="G17" s="113"/>
      <c r="H17" s="174" t="s">
        <v>586</v>
      </c>
      <c r="I17" s="177">
        <f>IF(ISBLANK(I5),"0",I5)</f>
        <v>1</v>
      </c>
      <c r="J17" s="178">
        <f>IF(ISBLANK(J5),"0",J5)</f>
        <v>2</v>
      </c>
    </row>
    <row r="18" spans="1:13" ht="15" customHeight="1" x14ac:dyDescent="0.25">
      <c r="A18" s="175" t="s">
        <v>587</v>
      </c>
      <c r="B18" s="179">
        <f t="shared" ref="B18:C18" si="0">IF(ISBLANK(B6),"0",B6)</f>
        <v>583</v>
      </c>
      <c r="C18" s="180">
        <f t="shared" si="0"/>
        <v>87</v>
      </c>
      <c r="G18" s="113"/>
      <c r="H18" s="175" t="s">
        <v>587</v>
      </c>
      <c r="I18" s="179">
        <f t="shared" ref="I18:J18" si="1">IF(ISBLANK(I6),"0",I6)</f>
        <v>83</v>
      </c>
      <c r="J18" s="180">
        <f t="shared" si="1"/>
        <v>25</v>
      </c>
    </row>
    <row r="19" spans="1:13" ht="15" customHeight="1" x14ac:dyDescent="0.25">
      <c r="A19" s="175" t="s">
        <v>588</v>
      </c>
      <c r="B19" s="179">
        <f t="shared" ref="B19:C19" si="2">IF(ISBLANK(B7),"0",B7)</f>
        <v>1251</v>
      </c>
      <c r="C19" s="180">
        <f t="shared" si="2"/>
        <v>821</v>
      </c>
      <c r="G19" s="113"/>
      <c r="H19" s="175" t="s">
        <v>588</v>
      </c>
      <c r="I19" s="179">
        <f t="shared" ref="I19:J19" si="3">IF(ISBLANK(I7),"0",I7)</f>
        <v>548</v>
      </c>
      <c r="J19" s="180">
        <f t="shared" si="3"/>
        <v>217</v>
      </c>
    </row>
    <row r="20" spans="1:13" ht="15" customHeight="1" x14ac:dyDescent="0.25">
      <c r="A20" s="175" t="s">
        <v>589</v>
      </c>
      <c r="B20" s="179">
        <f t="shared" ref="B20:C20" si="4">IF(ISBLANK(B8),"0",B8)</f>
        <v>804</v>
      </c>
      <c r="C20" s="180">
        <f t="shared" si="4"/>
        <v>1061</v>
      </c>
      <c r="G20" s="113"/>
      <c r="H20" s="175" t="s">
        <v>589</v>
      </c>
      <c r="I20" s="179">
        <f t="shared" ref="I20:J20" si="5">IF(ISBLANK(I8),"0",I8)</f>
        <v>694</v>
      </c>
      <c r="J20" s="180">
        <f t="shared" si="5"/>
        <v>687</v>
      </c>
    </row>
    <row r="21" spans="1:13" ht="15" customHeight="1" x14ac:dyDescent="0.25">
      <c r="A21" s="175" t="s">
        <v>590</v>
      </c>
      <c r="B21" s="179">
        <f t="shared" ref="B21:C21" si="6">IF(ISBLANK(B9),"0",B9)</f>
        <v>981</v>
      </c>
      <c r="C21" s="180">
        <f t="shared" si="6"/>
        <v>1715</v>
      </c>
      <c r="G21" s="113"/>
      <c r="H21" s="175" t="s">
        <v>590</v>
      </c>
      <c r="I21" s="179">
        <f t="shared" ref="I21:J21" si="7">IF(ISBLANK(I9),"0",I9)</f>
        <v>1076</v>
      </c>
      <c r="J21" s="180">
        <f t="shared" si="7"/>
        <v>1698</v>
      </c>
    </row>
    <row r="22" spans="1:13" ht="15" customHeight="1" x14ac:dyDescent="0.25">
      <c r="A22" s="175" t="s">
        <v>591</v>
      </c>
      <c r="B22" s="179">
        <f t="shared" ref="B22:C22" si="8">IF(ISBLANK(B10),"0",B10)</f>
        <v>52</v>
      </c>
      <c r="C22" s="180">
        <f t="shared" si="8"/>
        <v>138</v>
      </c>
      <c r="G22" s="113"/>
      <c r="H22" s="175" t="s">
        <v>591</v>
      </c>
      <c r="I22" s="179">
        <f t="shared" ref="I22:J22" si="9">IF(ISBLANK(I10),"0",I10)</f>
        <v>50</v>
      </c>
      <c r="J22" s="180">
        <f t="shared" si="9"/>
        <v>91</v>
      </c>
    </row>
    <row r="23" spans="1:13" ht="15" customHeight="1" x14ac:dyDescent="0.25">
      <c r="A23" s="176" t="s">
        <v>592</v>
      </c>
      <c r="B23" s="181">
        <f t="shared" ref="B23:C23" si="10">IF(ISBLANK(B11),"0",B11)</f>
        <v>45</v>
      </c>
      <c r="C23" s="182">
        <f t="shared" si="10"/>
        <v>85</v>
      </c>
      <c r="G23" s="113"/>
      <c r="H23" s="176" t="s">
        <v>592</v>
      </c>
      <c r="I23" s="181">
        <f t="shared" ref="I23:J23" si="11">IF(ISBLANK(I11),"0",I11)</f>
        <v>95</v>
      </c>
      <c r="J23" s="182">
        <f t="shared" si="11"/>
        <v>118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0.45539780337530134</v>
      </c>
      <c r="C29" s="184">
        <f>C17/SUM(C17:C23)*100</f>
        <v>0.17884517118037813</v>
      </c>
      <c r="D29" s="253"/>
      <c r="E29" s="253"/>
      <c r="G29" s="113"/>
      <c r="H29" s="174" t="s">
        <v>593</v>
      </c>
      <c r="I29" s="184">
        <f>I17/SUM(I17:I23)*100</f>
        <v>3.926187671770711E-2</v>
      </c>
      <c r="J29" s="184">
        <f>J17/SUM(J17:J23)*100</f>
        <v>7.0472163495419307E-2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15.617465845164746</v>
      </c>
      <c r="C30" s="185">
        <f>C18/SUM(C17:C23)*100</f>
        <v>2.2227899846704138</v>
      </c>
      <c r="D30" s="253"/>
      <c r="E30" s="253"/>
      <c r="G30" s="113"/>
      <c r="H30" s="175" t="s">
        <v>594</v>
      </c>
      <c r="I30" s="185">
        <f>I18/SUM(I17:I23)*100</f>
        <v>3.2587357675696897</v>
      </c>
      <c r="J30" s="185">
        <f>J18/SUM(J17:J23)*100</f>
        <v>0.88090204369274139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33.511920707206002</v>
      </c>
      <c r="C31" s="185">
        <f>C19/SUM(C17:C23)*100</f>
        <v>20.975983648441492</v>
      </c>
      <c r="D31" s="253"/>
      <c r="E31" s="253"/>
      <c r="G31" s="113"/>
      <c r="H31" s="175" t="s">
        <v>595</v>
      </c>
      <c r="I31" s="185">
        <f>I19/SUM(I17:I23)*100</f>
        <v>21.515508441303492</v>
      </c>
      <c r="J31" s="185">
        <f>J19/SUM(J17:J23)*100</f>
        <v>7.6462297392529948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21.537637289043666</v>
      </c>
      <c r="C32" s="185">
        <f>C20/SUM(C17:C23)*100</f>
        <v>27.1078180889116</v>
      </c>
      <c r="D32" s="253"/>
      <c r="E32" s="253"/>
      <c r="G32" s="113"/>
      <c r="H32" s="175" t="s">
        <v>596</v>
      </c>
      <c r="I32" s="185">
        <f>I20/SUM(I17:I23)*100</f>
        <v>27.247742442088729</v>
      </c>
      <c r="J32" s="185">
        <f>J20/SUM(J17:J23)*100</f>
        <v>24.207188160676534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26.27913206536298</v>
      </c>
      <c r="C33" s="185">
        <f>C21/SUM(C17:C23)*100</f>
        <v>43.817066939192642</v>
      </c>
      <c r="D33" s="253"/>
      <c r="E33" s="253"/>
      <c r="G33" s="113"/>
      <c r="H33" s="175" t="s">
        <v>597</v>
      </c>
      <c r="I33" s="185">
        <f>I21/SUM(I17:I23)*100</f>
        <v>42.245779348252846</v>
      </c>
      <c r="J33" s="185">
        <f>J21/SUM(J17:J23)*100</f>
        <v>59.830866807610995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1.3929815162068042</v>
      </c>
      <c r="C34" s="185">
        <f>C22/SUM(C17:C23)*100</f>
        <v>3.525804803270312</v>
      </c>
      <c r="D34" s="253"/>
      <c r="E34" s="253"/>
      <c r="G34" s="113"/>
      <c r="H34" s="175" t="s">
        <v>598</v>
      </c>
      <c r="I34" s="185">
        <f>I22/SUM(I17:I23)*100</f>
        <v>1.9630938358853551</v>
      </c>
      <c r="J34" s="185">
        <f>J22/SUM(J17:J23)*100</f>
        <v>3.2064834390415782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1.2054647736405035</v>
      </c>
      <c r="C35" s="186">
        <f>C23/SUM(C17:C23)*100</f>
        <v>2.1716913643331628</v>
      </c>
      <c r="D35" s="253"/>
      <c r="E35" s="253"/>
      <c r="G35" s="113"/>
      <c r="H35" s="176" t="s">
        <v>599</v>
      </c>
      <c r="I35" s="186">
        <f>I23/SUM(I17:I23)*100</f>
        <v>3.7298782881821748</v>
      </c>
      <c r="J35" s="186">
        <f>J23/SUM(J17:J23)*100</f>
        <v>4.157857646229739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0.45539780337530134</v>
      </c>
      <c r="C41" s="184">
        <f t="shared" si="12"/>
        <v>0.17884517118037813</v>
      </c>
      <c r="G41" s="113"/>
      <c r="H41" s="174" t="s">
        <v>601</v>
      </c>
      <c r="I41" s="184">
        <f t="shared" ref="I41:J41" si="13">I29</f>
        <v>3.926187671770711E-2</v>
      </c>
      <c r="J41" s="184">
        <f t="shared" si="13"/>
        <v>7.0472163495419307E-2</v>
      </c>
    </row>
    <row r="42" spans="1:12" x14ac:dyDescent="0.25">
      <c r="A42" s="175" t="s">
        <v>602</v>
      </c>
      <c r="B42" s="185">
        <f t="shared" si="12"/>
        <v>15.617465845164746</v>
      </c>
      <c r="C42" s="185">
        <f t="shared" si="12"/>
        <v>2.2227899846704138</v>
      </c>
      <c r="G42" s="113"/>
      <c r="H42" s="175" t="s">
        <v>602</v>
      </c>
      <c r="I42" s="185">
        <f t="shared" ref="I42:J42" si="14">I30</f>
        <v>3.2587357675696897</v>
      </c>
      <c r="J42" s="185">
        <f t="shared" si="14"/>
        <v>0.88090204369274139</v>
      </c>
    </row>
    <row r="43" spans="1:12" x14ac:dyDescent="0.25">
      <c r="A43" s="175" t="s">
        <v>603</v>
      </c>
      <c r="B43" s="185">
        <f t="shared" si="12"/>
        <v>33.511920707206002</v>
      </c>
      <c r="C43" s="185">
        <f t="shared" si="12"/>
        <v>20.975983648441492</v>
      </c>
      <c r="G43" s="113"/>
      <c r="H43" s="175" t="s">
        <v>603</v>
      </c>
      <c r="I43" s="185">
        <f t="shared" ref="I43:J43" si="15">I31</f>
        <v>21.515508441303492</v>
      </c>
      <c r="J43" s="185">
        <f t="shared" si="15"/>
        <v>7.6462297392529948</v>
      </c>
    </row>
    <row r="44" spans="1:12" x14ac:dyDescent="0.25">
      <c r="A44" s="175" t="s">
        <v>604</v>
      </c>
      <c r="B44" s="185">
        <f t="shared" si="12"/>
        <v>21.537637289043666</v>
      </c>
      <c r="C44" s="185">
        <f t="shared" si="12"/>
        <v>27.1078180889116</v>
      </c>
      <c r="G44" s="113"/>
      <c r="H44" s="175" t="s">
        <v>604</v>
      </c>
      <c r="I44" s="185">
        <f t="shared" ref="I44:J44" si="16">I32</f>
        <v>27.247742442088729</v>
      </c>
      <c r="J44" s="185">
        <f t="shared" si="16"/>
        <v>24.207188160676534</v>
      </c>
    </row>
    <row r="45" spans="1:12" x14ac:dyDescent="0.25">
      <c r="A45" s="175" t="s">
        <v>605</v>
      </c>
      <c r="B45" s="185">
        <f t="shared" si="12"/>
        <v>26.27913206536298</v>
      </c>
      <c r="C45" s="185">
        <f t="shared" si="12"/>
        <v>43.817066939192642</v>
      </c>
      <c r="G45" s="113"/>
      <c r="H45" s="175" t="s">
        <v>605</v>
      </c>
      <c r="I45" s="185">
        <f t="shared" ref="I45:J45" si="17">I33</f>
        <v>42.245779348252846</v>
      </c>
      <c r="J45" s="185">
        <f t="shared" si="17"/>
        <v>59.830866807610995</v>
      </c>
    </row>
    <row r="46" spans="1:12" x14ac:dyDescent="0.25">
      <c r="A46" s="175" t="s">
        <v>606</v>
      </c>
      <c r="B46" s="185">
        <f t="shared" si="12"/>
        <v>1.3929815162068042</v>
      </c>
      <c r="C46" s="185">
        <f t="shared" si="12"/>
        <v>3.525804803270312</v>
      </c>
      <c r="G46" s="113"/>
      <c r="H46" s="175" t="s">
        <v>606</v>
      </c>
      <c r="I46" s="185">
        <f t="shared" ref="I46:J46" si="18">I34</f>
        <v>1.9630938358853551</v>
      </c>
      <c r="J46" s="185">
        <f t="shared" si="18"/>
        <v>3.2064834390415782</v>
      </c>
    </row>
    <row r="47" spans="1:12" x14ac:dyDescent="0.25">
      <c r="A47" s="176" t="s">
        <v>607</v>
      </c>
      <c r="B47" s="186">
        <f t="shared" si="12"/>
        <v>1.2054647736405035</v>
      </c>
      <c r="C47" s="186">
        <f t="shared" si="12"/>
        <v>2.1716913643331628</v>
      </c>
      <c r="G47" s="113"/>
      <c r="H47" s="176" t="s">
        <v>607</v>
      </c>
      <c r="I47" s="186">
        <f t="shared" ref="I47:J47" si="19">I35</f>
        <v>3.7298782881821748</v>
      </c>
      <c r="J47" s="186">
        <f t="shared" si="19"/>
        <v>4.157857646229739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3091</v>
      </c>
      <c r="C5" s="207">
        <v>3050</v>
      </c>
      <c r="D5" s="253"/>
      <c r="E5" s="253"/>
      <c r="F5" s="1003"/>
      <c r="H5" s="174" t="s">
        <v>624</v>
      </c>
      <c r="I5" s="207">
        <v>1422</v>
      </c>
      <c r="J5" s="207">
        <v>1358</v>
      </c>
    </row>
    <row r="6" spans="1:10" ht="15" customHeight="1" x14ac:dyDescent="0.25">
      <c r="A6" s="175" t="s">
        <v>625</v>
      </c>
      <c r="B6" s="208">
        <v>322</v>
      </c>
      <c r="C6" s="208">
        <v>441</v>
      </c>
      <c r="D6" s="253"/>
      <c r="E6" s="253"/>
      <c r="F6" s="1003"/>
      <c r="H6" s="175" t="s">
        <v>625</v>
      </c>
      <c r="I6" s="208">
        <v>633</v>
      </c>
      <c r="J6" s="208">
        <v>956</v>
      </c>
    </row>
    <row r="7" spans="1:10" ht="15" customHeight="1" x14ac:dyDescent="0.25">
      <c r="A7" s="176" t="s">
        <v>626</v>
      </c>
      <c r="B7" s="209">
        <v>320</v>
      </c>
      <c r="C7" s="209">
        <v>423</v>
      </c>
      <c r="D7" s="253"/>
      <c r="E7" s="253"/>
      <c r="F7" s="1003"/>
      <c r="H7" s="175" t="s">
        <v>626</v>
      </c>
      <c r="I7" s="208">
        <v>491</v>
      </c>
      <c r="J7" s="208">
        <v>517</v>
      </c>
    </row>
    <row r="8" spans="1:10" x14ac:dyDescent="0.25">
      <c r="D8" s="253"/>
      <c r="E8" s="253"/>
      <c r="F8" s="1003"/>
      <c r="H8" s="176" t="s">
        <v>2351</v>
      </c>
      <c r="I8" s="209">
        <v>1</v>
      </c>
      <c r="J8" s="209">
        <v>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3091</v>
      </c>
      <c r="C13" s="178">
        <f>IF(ISBLANK(C5),"0",C5)</f>
        <v>3050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322</v>
      </c>
      <c r="C14" s="180">
        <f t="shared" si="0"/>
        <v>441</v>
      </c>
      <c r="D14" s="253"/>
      <c r="E14" s="253"/>
      <c r="F14" s="1003"/>
      <c r="H14" s="174" t="s">
        <v>624</v>
      </c>
      <c r="I14" s="177">
        <f>IF(ISBLANK(I5),"0",I5)</f>
        <v>1422</v>
      </c>
      <c r="J14" s="178">
        <f>IF(ISBLANK(J5),"0",J5)</f>
        <v>1358</v>
      </c>
    </row>
    <row r="15" spans="1:10" ht="15" customHeight="1" x14ac:dyDescent="0.25">
      <c r="A15" s="176" t="s">
        <v>626</v>
      </c>
      <c r="B15" s="181">
        <f t="shared" si="0"/>
        <v>320</v>
      </c>
      <c r="C15" s="182">
        <f t="shared" si="0"/>
        <v>423</v>
      </c>
      <c r="D15" s="253"/>
      <c r="E15" s="253"/>
      <c r="F15" s="1003"/>
      <c r="H15" s="175" t="s">
        <v>625</v>
      </c>
      <c r="I15" s="179">
        <f t="shared" ref="I15:J15" si="1">IF(ISBLANK(I6),"0",I6)</f>
        <v>633</v>
      </c>
      <c r="J15" s="180">
        <f t="shared" si="1"/>
        <v>956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491</v>
      </c>
      <c r="J16" s="180">
        <f t="shared" si="2"/>
        <v>517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</v>
      </c>
      <c r="J17" s="182">
        <f t="shared" si="3"/>
        <v>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82.802035896062151</v>
      </c>
      <c r="C21" s="184">
        <f>C13/SUM(C13:C15)*100</f>
        <v>77.925396014307609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8.6257701580498249</v>
      </c>
      <c r="C22" s="185">
        <f>C14/SUM(C13:C15)*100</f>
        <v>11.267245784363823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8.5721939458880243</v>
      </c>
      <c r="C23" s="186">
        <f>C15/SUM(C13:C15)*100</f>
        <v>10.807358201328563</v>
      </c>
      <c r="D23" s="253"/>
      <c r="E23" s="253"/>
      <c r="F23" s="1003"/>
      <c r="H23" s="174" t="s">
        <v>629</v>
      </c>
      <c r="I23" s="184">
        <f>I14/SUM(I14:I17)*100</f>
        <v>55.830388692579504</v>
      </c>
      <c r="J23" s="184">
        <f>J14/SUM(J14:J17)*100</f>
        <v>47.850599013389711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24.852767962308597</v>
      </c>
      <c r="J24" s="185">
        <f>J15/SUM(J14:J17)*100</f>
        <v>33.685694150810427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19.277581468394189</v>
      </c>
      <c r="J25" s="185">
        <f>J16/SUM(J14:J17)*100</f>
        <v>18.217054263565892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3.926187671770711E-2</v>
      </c>
      <c r="J26" s="186">
        <f>J17/SUM(J14:J17)*100</f>
        <v>0.24665257223396758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82.802035896062151</v>
      </c>
      <c r="C29" s="189">
        <f t="shared" si="4"/>
        <v>77.925396014307609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8.6257701580498249</v>
      </c>
      <c r="C30" s="192">
        <f t="shared" si="4"/>
        <v>11.267245784363823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8.5721939458880243</v>
      </c>
      <c r="C31" s="195">
        <f t="shared" si="4"/>
        <v>10.807358201328563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55.830388692579504</v>
      </c>
      <c r="J32" s="189">
        <f>J23</f>
        <v>47.850599013389711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24.852767962308597</v>
      </c>
      <c r="J33" s="192">
        <f t="shared" si="5"/>
        <v>33.685694150810427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19.277581468394189</v>
      </c>
      <c r="J34" s="192">
        <f t="shared" si="6"/>
        <v>18.217054263565892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3.926187671770711E-2</v>
      </c>
      <c r="J35" s="195">
        <f t="shared" si="7"/>
        <v>0.24665257223396758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325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5889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5.9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29.4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-23.4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71.25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53.2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386.6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0</v>
      </c>
      <c r="C6" s="657">
        <v>2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7</v>
      </c>
      <c r="C7" s="657">
        <v>6</v>
      </c>
      <c r="E7" s="44"/>
      <c r="J7" s="656" t="s">
        <v>641</v>
      </c>
      <c r="K7" s="670">
        <f t="shared" si="0"/>
        <v>7</v>
      </c>
      <c r="L7" s="619">
        <f t="shared" si="1"/>
        <v>6</v>
      </c>
      <c r="N7" s="44"/>
    </row>
    <row r="8" spans="1:15" x14ac:dyDescent="0.25">
      <c r="A8" s="650" t="s">
        <v>642</v>
      </c>
      <c r="B8" s="651">
        <v>8</v>
      </c>
      <c r="C8" s="651">
        <v>4</v>
      </c>
      <c r="E8" s="21"/>
      <c r="J8" s="650" t="s">
        <v>642</v>
      </c>
      <c r="K8" s="670">
        <f t="shared" si="0"/>
        <v>8</v>
      </c>
      <c r="L8" s="619">
        <f t="shared" si="1"/>
        <v>4</v>
      </c>
      <c r="N8" s="21"/>
    </row>
    <row r="9" spans="1:15" x14ac:dyDescent="0.25">
      <c r="A9" s="650" t="s">
        <v>643</v>
      </c>
      <c r="B9" s="651">
        <v>10</v>
      </c>
      <c r="C9" s="651">
        <v>9</v>
      </c>
      <c r="E9" s="21"/>
      <c r="J9" s="650" t="s">
        <v>643</v>
      </c>
      <c r="K9" s="670">
        <f t="shared" si="0"/>
        <v>10</v>
      </c>
      <c r="L9" s="619">
        <f t="shared" si="1"/>
        <v>9</v>
      </c>
      <c r="N9" s="21"/>
    </row>
    <row r="10" spans="1:15" x14ac:dyDescent="0.25">
      <c r="A10" s="652" t="s">
        <v>365</v>
      </c>
      <c r="B10" s="653">
        <v>485</v>
      </c>
      <c r="C10" s="653">
        <v>48</v>
      </c>
      <c r="J10" s="652" t="s">
        <v>365</v>
      </c>
      <c r="K10" s="671">
        <f t="shared" si="0"/>
        <v>485</v>
      </c>
      <c r="L10" s="620">
        <f t="shared" si="1"/>
        <v>48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13.11</v>
      </c>
      <c r="C15" s="197"/>
      <c r="D15" s="253"/>
      <c r="E15" s="211"/>
      <c r="F15" s="253"/>
      <c r="G15" s="253"/>
      <c r="J15" s="673" t="s">
        <v>488</v>
      </c>
      <c r="K15" s="674">
        <f>B15</f>
        <v>13.11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1.7</v>
      </c>
      <c r="C16" s="197"/>
      <c r="D16" s="253"/>
      <c r="E16" s="254"/>
      <c r="F16" s="253"/>
      <c r="G16" s="253"/>
      <c r="J16" s="675" t="s">
        <v>489</v>
      </c>
      <c r="K16" s="676">
        <f>B16</f>
        <v>1.7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7.28</v>
      </c>
      <c r="C19" s="198"/>
      <c r="D19" s="255"/>
      <c r="E19" s="256"/>
      <c r="F19" s="253"/>
      <c r="G19" s="253"/>
      <c r="J19" s="672" t="s">
        <v>502</v>
      </c>
      <c r="K19" s="676">
        <f>B19</f>
        <v>7.28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7.28</v>
      </c>
      <c r="C21" s="253"/>
      <c r="D21" s="253"/>
      <c r="E21" s="253"/>
      <c r="F21" s="253"/>
      <c r="G21" s="253"/>
      <c r="J21" s="661" t="s">
        <v>498</v>
      </c>
      <c r="K21" s="679">
        <f>B21</f>
        <v>7.28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2</v>
      </c>
      <c r="C34" s="657">
        <v>3</v>
      </c>
      <c r="E34" s="44"/>
      <c r="J34" s="656" t="s">
        <v>641</v>
      </c>
      <c r="K34" s="670">
        <f t="shared" si="2"/>
        <v>2</v>
      </c>
      <c r="L34" s="619">
        <f t="shared" si="3"/>
        <v>3</v>
      </c>
      <c r="N34" s="44"/>
    </row>
    <row r="35" spans="1:15" x14ac:dyDescent="0.25">
      <c r="A35" s="650" t="s">
        <v>642</v>
      </c>
      <c r="B35" s="651">
        <v>9</v>
      </c>
      <c r="C35" s="651">
        <v>5</v>
      </c>
      <c r="E35" s="21"/>
      <c r="J35" s="650" t="s">
        <v>642</v>
      </c>
      <c r="K35" s="670">
        <f t="shared" si="2"/>
        <v>9</v>
      </c>
      <c r="L35" s="619">
        <f t="shared" si="3"/>
        <v>5</v>
      </c>
      <c r="N35" s="21"/>
    </row>
    <row r="36" spans="1:15" x14ac:dyDescent="0.25">
      <c r="A36" s="650" t="s">
        <v>643</v>
      </c>
      <c r="B36" s="651">
        <v>5</v>
      </c>
      <c r="C36" s="651">
        <v>1</v>
      </c>
      <c r="E36" s="21"/>
      <c r="J36" s="650" t="s">
        <v>643</v>
      </c>
      <c r="K36" s="670">
        <f t="shared" si="2"/>
        <v>5</v>
      </c>
      <c r="L36" s="619">
        <f t="shared" si="3"/>
        <v>1</v>
      </c>
      <c r="N36" s="21"/>
    </row>
    <row r="37" spans="1:15" x14ac:dyDescent="0.25">
      <c r="A37" s="652" t="s">
        <v>365</v>
      </c>
      <c r="B37" s="653">
        <v>47</v>
      </c>
      <c r="C37" s="653">
        <v>6</v>
      </c>
      <c r="J37" s="652" t="s">
        <v>365</v>
      </c>
      <c r="K37" s="671">
        <f t="shared" si="2"/>
        <v>47</v>
      </c>
      <c r="L37" s="620">
        <f t="shared" si="3"/>
        <v>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2.4</v>
      </c>
      <c r="C42" s="197"/>
      <c r="D42" s="253"/>
      <c r="E42" s="211"/>
      <c r="F42" s="253"/>
      <c r="G42" s="253"/>
      <c r="J42" s="673" t="s">
        <v>488</v>
      </c>
      <c r="K42" s="674">
        <f>B42</f>
        <v>2.4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0.55000000000000004</v>
      </c>
      <c r="C43" s="197"/>
      <c r="D43" s="253"/>
      <c r="E43" s="254"/>
      <c r="F43" s="253"/>
      <c r="G43" s="253"/>
      <c r="J43" s="675" t="s">
        <v>489</v>
      </c>
      <c r="K43" s="676">
        <f>B43</f>
        <v>0.55000000000000004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1.43</v>
      </c>
      <c r="C46" s="198"/>
      <c r="D46" s="255"/>
      <c r="E46" s="256"/>
      <c r="F46" s="253"/>
      <c r="G46" s="253"/>
      <c r="J46" s="672" t="s">
        <v>502</v>
      </c>
      <c r="K46" s="676">
        <f>B46</f>
        <v>1.43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1.43</v>
      </c>
      <c r="C48" s="253"/>
      <c r="D48" s="253"/>
      <c r="E48" s="253"/>
      <c r="F48" s="253"/>
      <c r="G48" s="253"/>
      <c r="J48" s="661" t="s">
        <v>498</v>
      </c>
      <c r="K48" s="679">
        <f>B48</f>
        <v>1.43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2.9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2.1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151.5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76.7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125594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21327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57.1</v>
      </c>
      <c r="D4" s="600">
        <v>97.1</v>
      </c>
      <c r="E4" s="600">
        <v>1.31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28.6</v>
      </c>
      <c r="D5" s="751">
        <v>122.9</v>
      </c>
      <c r="E5" s="751">
        <v>1.74</v>
      </c>
      <c r="G5" s="647" t="s">
        <v>446</v>
      </c>
      <c r="H5" s="648">
        <f>IF(ISBLANK(B4),"",B4)</f>
        <v>2</v>
      </c>
      <c r="I5" s="648">
        <f>IF(ISBLANK(B5),"",B5)</f>
        <v>1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30.3</v>
      </c>
      <c r="D6" s="959">
        <v>151.5</v>
      </c>
      <c r="E6" s="959">
        <v>1.7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57.1</v>
      </c>
      <c r="I9" s="648">
        <f>IF(ISBLANK(C5),"",C5)</f>
        <v>28.6</v>
      </c>
      <c r="J9" s="649">
        <f>IF(ISBLANK(C6),"",C6)</f>
        <v>30.3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14</v>
      </c>
      <c r="C4" s="643">
        <v>2.2000000000000002</v>
      </c>
      <c r="D4" s="643">
        <v>0</v>
      </c>
      <c r="E4" s="643">
        <v>0.35</v>
      </c>
      <c r="F4" s="643">
        <v>2.5</v>
      </c>
      <c r="G4" s="643">
        <v>3.1</v>
      </c>
      <c r="H4" s="1066"/>
      <c r="I4" s="253"/>
      <c r="J4" s="253"/>
      <c r="K4" s="253"/>
    </row>
    <row r="5" spans="1:11" x14ac:dyDescent="0.25">
      <c r="A5" s="480">
        <v>2021</v>
      </c>
      <c r="B5" s="602">
        <v>12</v>
      </c>
      <c r="C5" s="602">
        <v>1.9</v>
      </c>
      <c r="D5" s="602">
        <v>2.5</v>
      </c>
      <c r="E5" s="602">
        <v>0.37</v>
      </c>
      <c r="F5" s="602">
        <v>2.8</v>
      </c>
      <c r="G5" s="602">
        <v>3.2</v>
      </c>
      <c r="H5" s="1066"/>
      <c r="I5" s="253"/>
      <c r="J5" s="253"/>
      <c r="K5" s="253"/>
    </row>
    <row r="6" spans="1:11" x14ac:dyDescent="0.25">
      <c r="A6" s="360">
        <v>2022</v>
      </c>
      <c r="B6" s="602">
        <v>14</v>
      </c>
      <c r="C6" s="602">
        <v>2.4</v>
      </c>
      <c r="D6" s="602">
        <v>2.9</v>
      </c>
      <c r="E6" s="602">
        <v>0.39</v>
      </c>
      <c r="F6" s="602">
        <v>2.1</v>
      </c>
      <c r="G6" s="602">
        <v>3.4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73.7</v>
      </c>
      <c r="C5" s="602">
        <v>90.9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85</v>
      </c>
      <c r="C6" s="602">
        <v>50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76.7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1025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17.399999999999999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342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1938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17922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3043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1636</v>
      </c>
      <c r="C5" s="1034">
        <v>799</v>
      </c>
      <c r="D5" s="600">
        <v>837</v>
      </c>
      <c r="G5" s="871" t="s">
        <v>126</v>
      </c>
      <c r="H5" s="637">
        <f>IF(ISBLANK(D7),"",D7)</f>
        <v>479</v>
      </c>
    </row>
    <row r="6" spans="1:17" x14ac:dyDescent="0.25">
      <c r="A6" s="641">
        <v>2021</v>
      </c>
      <c r="B6" s="1034">
        <v>1692</v>
      </c>
      <c r="C6" s="1034">
        <v>826</v>
      </c>
      <c r="D6" s="602">
        <v>866</v>
      </c>
      <c r="G6" s="635" t="s">
        <v>127</v>
      </c>
      <c r="H6" s="623">
        <f>IF(ISBLANK(C7),"",C7)</f>
        <v>546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1025</v>
      </c>
      <c r="C7" s="1034">
        <v>546</v>
      </c>
      <c r="D7" s="617">
        <v>479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479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546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15.5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15.5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255</v>
      </c>
      <c r="C6" s="55">
        <v>137</v>
      </c>
      <c r="D6" s="55">
        <v>118</v>
      </c>
      <c r="E6" s="70">
        <v>281</v>
      </c>
      <c r="F6" s="55">
        <v>150</v>
      </c>
      <c r="G6" s="110">
        <v>131</v>
      </c>
      <c r="H6" s="55">
        <v>222</v>
      </c>
      <c r="I6" s="55">
        <v>114</v>
      </c>
      <c r="J6" s="55">
        <v>108</v>
      </c>
      <c r="K6" s="70">
        <v>707</v>
      </c>
      <c r="L6" s="55">
        <v>376</v>
      </c>
      <c r="M6" s="110">
        <v>331</v>
      </c>
      <c r="N6" s="70">
        <v>788</v>
      </c>
      <c r="O6" s="55">
        <v>424</v>
      </c>
      <c r="P6" s="110">
        <v>364</v>
      </c>
      <c r="Q6" s="70">
        <v>3441</v>
      </c>
      <c r="R6" s="55">
        <v>1932</v>
      </c>
      <c r="S6" s="110">
        <v>1509</v>
      </c>
      <c r="T6" s="70">
        <v>6480</v>
      </c>
      <c r="U6" s="55">
        <v>3390</v>
      </c>
      <c r="V6" s="160">
        <v>3090</v>
      </c>
    </row>
    <row r="7" spans="1:22" x14ac:dyDescent="0.25">
      <c r="A7" s="286">
        <v>2021</v>
      </c>
      <c r="B7" s="167">
        <v>254</v>
      </c>
      <c r="C7" s="94">
        <v>137</v>
      </c>
      <c r="D7" s="94">
        <v>117</v>
      </c>
      <c r="E7" s="167">
        <v>271</v>
      </c>
      <c r="F7" s="94">
        <v>146</v>
      </c>
      <c r="G7" s="169">
        <v>125</v>
      </c>
      <c r="H7" s="94">
        <v>213</v>
      </c>
      <c r="I7" s="94">
        <v>112</v>
      </c>
      <c r="J7" s="94">
        <v>101</v>
      </c>
      <c r="K7" s="167">
        <v>679</v>
      </c>
      <c r="L7" s="94">
        <v>362</v>
      </c>
      <c r="M7" s="169">
        <v>317</v>
      </c>
      <c r="N7" s="167">
        <v>769</v>
      </c>
      <c r="O7" s="94">
        <v>412</v>
      </c>
      <c r="P7" s="169">
        <v>357</v>
      </c>
      <c r="Q7" s="167">
        <v>3339</v>
      </c>
      <c r="R7" s="94">
        <v>1873</v>
      </c>
      <c r="S7" s="169">
        <v>1466</v>
      </c>
      <c r="T7" s="212">
        <v>6240</v>
      </c>
      <c r="U7" s="58">
        <v>3264</v>
      </c>
      <c r="V7" s="160">
        <v>2976</v>
      </c>
    </row>
    <row r="8" spans="1:22" x14ac:dyDescent="0.25">
      <c r="A8" s="219">
        <v>2022</v>
      </c>
      <c r="B8" s="72">
        <v>211</v>
      </c>
      <c r="C8" s="61">
        <v>113</v>
      </c>
      <c r="D8" s="61">
        <v>98</v>
      </c>
      <c r="E8" s="72">
        <v>254</v>
      </c>
      <c r="F8" s="61">
        <v>131</v>
      </c>
      <c r="G8" s="111">
        <v>123</v>
      </c>
      <c r="H8" s="61">
        <v>179</v>
      </c>
      <c r="I8" s="61">
        <v>91</v>
      </c>
      <c r="J8" s="61">
        <v>88</v>
      </c>
      <c r="K8" s="72">
        <v>589</v>
      </c>
      <c r="L8" s="61">
        <v>305</v>
      </c>
      <c r="M8" s="111">
        <v>284</v>
      </c>
      <c r="N8" s="72">
        <v>663</v>
      </c>
      <c r="O8" s="61">
        <v>354</v>
      </c>
      <c r="P8" s="111">
        <v>309</v>
      </c>
      <c r="Q8" s="72">
        <v>3219</v>
      </c>
      <c r="R8" s="61">
        <v>1808</v>
      </c>
      <c r="S8" s="111">
        <v>1411</v>
      </c>
      <c r="T8" s="72">
        <v>5889</v>
      </c>
      <c r="U8" s="61">
        <v>3100</v>
      </c>
      <c r="V8" s="111">
        <v>2789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211</v>
      </c>
      <c r="C15" s="172">
        <f>E8</f>
        <v>254</v>
      </c>
      <c r="D15" s="172">
        <f>H8</f>
        <v>179</v>
      </c>
      <c r="E15" s="172">
        <f>K8</f>
        <v>589</v>
      </c>
      <c r="F15" s="172">
        <f>N8</f>
        <v>663</v>
      </c>
      <c r="G15" s="172">
        <f>Q8</f>
        <v>3219</v>
      </c>
      <c r="H15" s="334">
        <f>T8</f>
        <v>5889</v>
      </c>
      <c r="M15" s="172">
        <f>K8</f>
        <v>589</v>
      </c>
      <c r="N15" s="172">
        <f>H15-E15-O15</f>
        <v>3095</v>
      </c>
      <c r="O15" s="172">
        <f>H15-(B15+C15+G15)</f>
        <v>2205</v>
      </c>
      <c r="P15" s="29"/>
      <c r="Q15" s="100">
        <f>M15/H15*100</f>
        <v>10.00169808116828</v>
      </c>
      <c r="R15" s="100">
        <f>N15/H15*100</f>
        <v>52.555612158261169</v>
      </c>
      <c r="S15" s="100">
        <f>O15/H15*100</f>
        <v>37.442689760570559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10.00169808116828</v>
      </c>
      <c r="R18" s="100">
        <f>N15/H15*100</f>
        <v>52.555612158261169</v>
      </c>
      <c r="S18" s="100">
        <f>O15/H15*100</f>
        <v>37.442689760570559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54.1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12</v>
      </c>
      <c r="C4" s="600">
        <v>0</v>
      </c>
      <c r="D4" s="600">
        <v>0</v>
      </c>
      <c r="E4" s="599">
        <v>0</v>
      </c>
      <c r="F4" s="600">
        <v>18.100000000000001</v>
      </c>
      <c r="G4" s="600">
        <v>0</v>
      </c>
    </row>
    <row r="5" spans="1:10" x14ac:dyDescent="0.25">
      <c r="A5" s="286">
        <v>2022</v>
      </c>
      <c r="B5" s="751">
        <v>9</v>
      </c>
      <c r="C5" s="751">
        <v>0</v>
      </c>
      <c r="D5" s="751">
        <v>0</v>
      </c>
      <c r="E5" s="753">
        <v>0</v>
      </c>
      <c r="F5" s="751">
        <v>15.5</v>
      </c>
      <c r="G5" s="751">
        <v>0</v>
      </c>
    </row>
    <row r="6" spans="1:10" x14ac:dyDescent="0.25">
      <c r="A6" s="218">
        <v>2023</v>
      </c>
      <c r="B6" s="752">
        <v>9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12</v>
      </c>
      <c r="C11" s="80">
        <f>IF(ISBLANK(D4),"",D4)</f>
        <v>0</v>
      </c>
      <c r="E11" s="103">
        <f>A4</f>
        <v>2021</v>
      </c>
      <c r="F11" s="80">
        <f>IF(ISBLANK(B4),"",B4)</f>
        <v>12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9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9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9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9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207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96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18.8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126</v>
      </c>
    </row>
    <row r="17" spans="2:3" x14ac:dyDescent="0.25">
      <c r="B17" s="253">
        <v>2022</v>
      </c>
      <c r="C17" s="1100">
        <v>109</v>
      </c>
    </row>
    <row r="18" spans="2:3" x14ac:dyDescent="0.25">
      <c r="B18" s="253">
        <v>2023</v>
      </c>
      <c r="C18" s="1100">
        <v>96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126</v>
      </c>
    </row>
    <row r="22" spans="2:3" x14ac:dyDescent="0.25">
      <c r="B22" s="636">
        <f>B17</f>
        <v>2022</v>
      </c>
      <c r="C22" s="636">
        <f t="shared" ref="C22:C23" si="0">IF(ISBLANK(C17),"",C17)</f>
        <v>109</v>
      </c>
    </row>
    <row r="23" spans="2:3" x14ac:dyDescent="0.25">
      <c r="B23" s="636">
        <f>B18</f>
        <v>2023</v>
      </c>
      <c r="C23" s="636">
        <f t="shared" si="0"/>
        <v>96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</v>
      </c>
      <c r="C5" s="55">
        <v>5</v>
      </c>
      <c r="D5" s="55">
        <v>5</v>
      </c>
      <c r="E5" s="269">
        <f>SUM(B5:D5)</f>
        <v>11</v>
      </c>
      <c r="F5" s="71">
        <v>175</v>
      </c>
      <c r="G5" s="70">
        <v>0.2</v>
      </c>
      <c r="H5" s="55">
        <v>0.2</v>
      </c>
      <c r="I5" s="110">
        <v>0.2</v>
      </c>
      <c r="J5" s="71">
        <v>2.9</v>
      </c>
    </row>
    <row r="6" spans="1:10" x14ac:dyDescent="0.25">
      <c r="A6" s="286">
        <v>2022</v>
      </c>
      <c r="B6" s="757">
        <v>3</v>
      </c>
      <c r="C6" s="758">
        <v>5</v>
      </c>
      <c r="D6" s="758">
        <v>1</v>
      </c>
      <c r="E6" s="270">
        <f>SUM(B6:D6)</f>
        <v>9</v>
      </c>
      <c r="F6" s="214">
        <v>168</v>
      </c>
      <c r="G6" s="457">
        <v>0.5</v>
      </c>
      <c r="H6" s="458">
        <v>0.2</v>
      </c>
      <c r="I6" s="763">
        <v>0</v>
      </c>
      <c r="J6" s="214">
        <v>2.9</v>
      </c>
    </row>
    <row r="7" spans="1:10" x14ac:dyDescent="0.25">
      <c r="A7" s="218">
        <v>2023</v>
      </c>
      <c r="B7" s="167">
        <v>2</v>
      </c>
      <c r="C7" s="94">
        <v>8</v>
      </c>
      <c r="D7" s="94">
        <v>2</v>
      </c>
      <c r="E7" s="447">
        <f>SUM(B7:D7)</f>
        <v>12</v>
      </c>
      <c r="F7" s="168">
        <v>207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175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168</v>
      </c>
      <c r="C14" s="28"/>
      <c r="D14" s="28"/>
      <c r="F14" s="625" t="s">
        <v>1526</v>
      </c>
      <c r="G14" s="621">
        <f>IF(ISBLANK(B7),"",B7)</f>
        <v>2</v>
      </c>
      <c r="I14" s="625" t="s">
        <v>1529</v>
      </c>
      <c r="J14" s="621">
        <f>IF(ISBLANK(B7),"",B7)</f>
        <v>2</v>
      </c>
    </row>
    <row r="15" spans="1:10" x14ac:dyDescent="0.25">
      <c r="A15" s="624">
        <f t="shared" ref="A15" si="1">A7</f>
        <v>2023</v>
      </c>
      <c r="B15" s="623">
        <f t="shared" si="0"/>
        <v>207</v>
      </c>
      <c r="C15" s="28"/>
      <c r="D15" s="28"/>
      <c r="F15" s="626" t="s">
        <v>1527</v>
      </c>
      <c r="G15" s="622">
        <f>IF(ISBLANK(C7),"",C7)</f>
        <v>8</v>
      </c>
      <c r="I15" s="626" t="s">
        <v>1538</v>
      </c>
      <c r="J15" s="622">
        <f>IF(ISBLANK(C7),"",C7)</f>
        <v>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</v>
      </c>
      <c r="I16" s="627" t="s">
        <v>1539</v>
      </c>
      <c r="J16" s="623">
        <f>IF(ISBLANK(D7),"",D7)</f>
        <v>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</v>
      </c>
      <c r="C6" s="759"/>
      <c r="D6" s="759"/>
      <c r="E6" s="457">
        <v>2.1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</v>
      </c>
      <c r="C7" s="759"/>
      <c r="D7" s="759"/>
      <c r="E7" s="457">
        <v>2.1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</v>
      </c>
      <c r="C8" s="760"/>
      <c r="D8" s="760"/>
      <c r="E8" s="601">
        <v>7.3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</v>
      </c>
      <c r="C16" s="755"/>
      <c r="I16" s="700">
        <f>A6</f>
        <v>2020</v>
      </c>
      <c r="J16" s="674">
        <f>IF(ISBLANK(E6),"",E6)</f>
        <v>2.1</v>
      </c>
      <c r="K16" s="756"/>
    </row>
    <row r="17" spans="1:10" x14ac:dyDescent="0.25">
      <c r="A17" s="701">
        <f>A7</f>
        <v>2021</v>
      </c>
      <c r="B17" s="853">
        <f>IF(ISBLANK(B7),"",B7)</f>
        <v>1</v>
      </c>
      <c r="C17" s="755"/>
      <c r="I17" s="701">
        <f>A7</f>
        <v>2021</v>
      </c>
      <c r="J17" s="853">
        <f>IF(ISBLANK(E7),"",E7)</f>
        <v>2.1</v>
      </c>
    </row>
    <row r="18" spans="1:10" x14ac:dyDescent="0.25">
      <c r="A18" s="702">
        <f>A8</f>
        <v>2022</v>
      </c>
      <c r="B18" s="676">
        <f>IF(ISBLANK(B8),"",B8)</f>
        <v>3</v>
      </c>
      <c r="C18" s="755"/>
      <c r="I18" s="702">
        <f>A8</f>
        <v>2022</v>
      </c>
      <c r="J18" s="676">
        <f>IF(ISBLANK(E8),"",E8)</f>
        <v>7.3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</v>
      </c>
      <c r="D5" s="449">
        <f>IF(ISBLANK(B5),"",A5)</f>
        <v>2021</v>
      </c>
      <c r="E5" s="618">
        <f>IF(ISBLANK(B5),"",B5)</f>
        <v>4</v>
      </c>
      <c r="K5" s="217">
        <v>2020</v>
      </c>
      <c r="L5" s="655">
        <v>17.3</v>
      </c>
    </row>
    <row r="6" spans="1:12" x14ac:dyDescent="0.25">
      <c r="A6" s="229">
        <v>2022</v>
      </c>
      <c r="B6" s="602">
        <v>3</v>
      </c>
      <c r="D6" s="450">
        <f>IF(ISBLANK(B6),"",A6)</f>
        <v>2022</v>
      </c>
      <c r="E6" s="619">
        <f>IF(ISBLANK(B6),"",B6)</f>
        <v>3</v>
      </c>
      <c r="K6" s="286">
        <v>2021</v>
      </c>
      <c r="L6" s="657">
        <v>18.100000000000001</v>
      </c>
    </row>
    <row r="7" spans="1:12" x14ac:dyDescent="0.25">
      <c r="A7" s="123">
        <v>2023</v>
      </c>
      <c r="B7" s="617">
        <v>3</v>
      </c>
      <c r="D7" s="379">
        <f>IF(ISBLANK(B7),"",A7)</f>
        <v>2023</v>
      </c>
      <c r="E7" s="620">
        <f>IF(ISBLANK(B7),"",B7)</f>
        <v>3</v>
      </c>
      <c r="K7" s="219">
        <v>2022</v>
      </c>
      <c r="L7" s="617">
        <v>15.5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18</v>
      </c>
      <c r="C4" s="643">
        <v>13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</v>
      </c>
      <c r="C5" s="602">
        <v>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19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1601</v>
      </c>
      <c r="D5" s="643">
        <v>409</v>
      </c>
      <c r="E5" s="869">
        <v>25.2</v>
      </c>
      <c r="F5" s="1039">
        <v>23.6</v>
      </c>
      <c r="G5" s="1039">
        <v>27.1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</v>
      </c>
      <c r="C6" s="657">
        <v>3039</v>
      </c>
      <c r="D6" s="657">
        <v>846</v>
      </c>
      <c r="E6" s="657">
        <v>27.1</v>
      </c>
      <c r="F6" s="657">
        <v>25.3</v>
      </c>
      <c r="G6" s="657">
        <v>29.1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1938</v>
      </c>
      <c r="D7" s="617">
        <v>342</v>
      </c>
      <c r="E7" s="617">
        <v>17.399999999999999</v>
      </c>
      <c r="F7" s="617">
        <v>17.600000000000001</v>
      </c>
      <c r="G7" s="617">
        <v>17.2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19</v>
      </c>
      <c r="C4" s="655">
        <v>27</v>
      </c>
      <c r="D4" s="655">
        <v>4.0999999999999996</v>
      </c>
      <c r="E4" s="655">
        <v>34</v>
      </c>
      <c r="F4" s="655">
        <v>0.6</v>
      </c>
      <c r="G4" s="655">
        <v>12</v>
      </c>
      <c r="H4" s="655">
        <v>0</v>
      </c>
      <c r="I4" s="655">
        <v>3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18.8</v>
      </c>
      <c r="C5" s="602">
        <v>21</v>
      </c>
      <c r="D5" s="602">
        <v>3.6</v>
      </c>
      <c r="E5" s="602">
        <v>37</v>
      </c>
      <c r="F5" s="602">
        <v>0.6</v>
      </c>
      <c r="G5" s="602">
        <v>9</v>
      </c>
      <c r="H5" s="602">
        <v>0</v>
      </c>
      <c r="I5" s="602">
        <v>3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33</v>
      </c>
      <c r="D6" s="617"/>
      <c r="E6" s="617">
        <v>41</v>
      </c>
      <c r="F6" s="617"/>
      <c r="G6" s="617">
        <v>9</v>
      </c>
      <c r="H6" s="617">
        <v>0</v>
      </c>
      <c r="I6" s="617">
        <v>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35</v>
      </c>
      <c r="C4" s="1006">
        <v>20</v>
      </c>
      <c r="D4" s="1006">
        <v>15</v>
      </c>
      <c r="E4" s="1005">
        <v>200</v>
      </c>
      <c r="F4" s="1006">
        <v>106</v>
      </c>
      <c r="G4" s="1006">
        <v>94</v>
      </c>
      <c r="H4" s="1007">
        <v>5.4</v>
      </c>
      <c r="I4" s="1007">
        <v>30.9</v>
      </c>
      <c r="J4" s="1007">
        <v>-25.5</v>
      </c>
      <c r="K4" s="70">
        <v>92</v>
      </c>
      <c r="L4" s="55">
        <v>50</v>
      </c>
      <c r="M4" s="110">
        <v>42</v>
      </c>
      <c r="N4" s="55">
        <v>83</v>
      </c>
      <c r="O4" s="55">
        <v>38</v>
      </c>
      <c r="P4" s="110">
        <v>45</v>
      </c>
    </row>
    <row r="5" spans="1:17" x14ac:dyDescent="0.25">
      <c r="A5" s="286">
        <v>2021</v>
      </c>
      <c r="B5" s="1008">
        <v>37</v>
      </c>
      <c r="C5" s="1009">
        <v>21</v>
      </c>
      <c r="D5" s="1009">
        <v>16</v>
      </c>
      <c r="E5" s="1008">
        <v>337</v>
      </c>
      <c r="F5" s="1009">
        <v>186</v>
      </c>
      <c r="G5" s="1009">
        <v>151</v>
      </c>
      <c r="H5" s="1010">
        <v>5.9</v>
      </c>
      <c r="I5" s="1010">
        <v>54</v>
      </c>
      <c r="J5" s="1010">
        <v>-48.1</v>
      </c>
      <c r="K5" s="212">
        <v>88</v>
      </c>
      <c r="L5" s="58">
        <v>42</v>
      </c>
      <c r="M5" s="160">
        <v>46</v>
      </c>
      <c r="N5" s="58">
        <v>113</v>
      </c>
      <c r="O5" s="58">
        <v>55</v>
      </c>
      <c r="P5" s="160">
        <v>58</v>
      </c>
    </row>
    <row r="6" spans="1:17" x14ac:dyDescent="0.25">
      <c r="A6" s="219">
        <v>2022</v>
      </c>
      <c r="B6" s="1011">
        <v>35</v>
      </c>
      <c r="C6" s="1012">
        <v>17</v>
      </c>
      <c r="D6" s="1012">
        <v>18</v>
      </c>
      <c r="E6" s="1011">
        <v>173</v>
      </c>
      <c r="F6" s="1012">
        <v>83</v>
      </c>
      <c r="G6" s="1012">
        <v>90</v>
      </c>
      <c r="H6" s="1013">
        <v>5.9</v>
      </c>
      <c r="I6" s="1013">
        <v>29.4</v>
      </c>
      <c r="J6" s="1013">
        <v>-23.4</v>
      </c>
      <c r="K6" s="1014">
        <v>136</v>
      </c>
      <c r="L6" s="1015">
        <v>66</v>
      </c>
      <c r="M6" s="1016">
        <v>70</v>
      </c>
      <c r="N6" s="1015">
        <v>148</v>
      </c>
      <c r="O6" s="1015">
        <v>79</v>
      </c>
      <c r="P6" s="1016">
        <v>69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15</v>
      </c>
      <c r="C13" s="319">
        <f>IF(ISBLANK(C4),"",C4)</f>
        <v>20</v>
      </c>
      <c r="D13" s="364"/>
      <c r="E13" s="322">
        <f>A4</f>
        <v>2020</v>
      </c>
      <c r="F13" s="319">
        <f>IF(ISBLANK(G4),"",G4)</f>
        <v>94</v>
      </c>
      <c r="G13" s="319">
        <f>IF(ISBLANK(F4),"",F4)</f>
        <v>106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16</v>
      </c>
      <c r="C14" s="320">
        <f t="shared" ref="C14:C15" si="2">IF(ISBLANK(C5),"",C5)</f>
        <v>21</v>
      </c>
      <c r="D14" s="364"/>
      <c r="E14" s="323">
        <f t="shared" ref="E14:E15" si="3">A5</f>
        <v>2021</v>
      </c>
      <c r="F14" s="320">
        <f t="shared" ref="F14:F15" si="4">IF(ISBLANK(G5),"",G5)</f>
        <v>151</v>
      </c>
      <c r="G14" s="320">
        <f t="shared" ref="G14:G15" si="5">IF(ISBLANK(F5),"",F5)</f>
        <v>186</v>
      </c>
      <c r="H14" s="389"/>
      <c r="I14" s="389"/>
      <c r="J14" s="48"/>
      <c r="K14" s="325" t="s">
        <v>536</v>
      </c>
      <c r="L14" s="328">
        <f>IF(ISBLANK(K4),"",K4)</f>
        <v>92</v>
      </c>
      <c r="M14" s="328">
        <f>IF(ISBLANK(K5),"",K5)</f>
        <v>88</v>
      </c>
      <c r="N14" s="328">
        <f>IF(ISBLANK(K6),"",K6)</f>
        <v>136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18</v>
      </c>
      <c r="C15" s="321">
        <f t="shared" si="2"/>
        <v>17</v>
      </c>
      <c r="E15" s="324">
        <f t="shared" si="3"/>
        <v>2022</v>
      </c>
      <c r="F15" s="321">
        <f t="shared" si="4"/>
        <v>90</v>
      </c>
      <c r="G15" s="321">
        <f t="shared" si="5"/>
        <v>83</v>
      </c>
      <c r="H15" s="211"/>
      <c r="I15" s="211"/>
      <c r="J15" s="28"/>
      <c r="K15" s="326" t="s">
        <v>535</v>
      </c>
      <c r="L15" s="329">
        <f>IF(ISBLANK(N4),"",N4)</f>
        <v>83</v>
      </c>
      <c r="M15" s="329">
        <f>IF(ISBLANK(N5),"",N5)</f>
        <v>113</v>
      </c>
      <c r="N15" s="329">
        <f>IF(ISBLANK(N6),"",N6)</f>
        <v>148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92</v>
      </c>
      <c r="M19" s="328">
        <f>IF(ISBLANK(K5),"",K5)</f>
        <v>88</v>
      </c>
      <c r="N19" s="328">
        <f>IF(ISBLANK(K6),"",K6)</f>
        <v>136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83</v>
      </c>
      <c r="M20" s="329">
        <f>IF(ISBLANK(N5),"",N5)</f>
        <v>113</v>
      </c>
      <c r="N20" s="329">
        <f>IF(ISBLANK(N6),"",N6)</f>
        <v>148</v>
      </c>
      <c r="O20" s="364"/>
    </row>
    <row r="21" spans="1:15" x14ac:dyDescent="0.25">
      <c r="A21" s="322">
        <f>A4</f>
        <v>2020</v>
      </c>
      <c r="B21" s="319">
        <f>IF(ISBLANK(D4),"",D4)</f>
        <v>15</v>
      </c>
      <c r="C21" s="319">
        <f>IF(ISBLANK(C4),"",C4)</f>
        <v>20</v>
      </c>
      <c r="E21" s="322">
        <f>A4</f>
        <v>2020</v>
      </c>
      <c r="F21" s="319">
        <f>IF(ISBLANK(G4),"",G4)</f>
        <v>94</v>
      </c>
      <c r="G21" s="319">
        <f>IF(ISBLANK(F4),"",F4)</f>
        <v>106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16</v>
      </c>
      <c r="C22" s="320">
        <f t="shared" ref="C22:C23" si="8">IF(ISBLANK(C5),"",C5)</f>
        <v>21</v>
      </c>
      <c r="E22" s="323">
        <f t="shared" ref="E22:E23" si="9">A5</f>
        <v>2021</v>
      </c>
      <c r="F22" s="320">
        <f t="shared" ref="F22:F23" si="10">IF(ISBLANK(G5),"",G5)</f>
        <v>151</v>
      </c>
      <c r="G22" s="320">
        <f t="shared" ref="G22:G23" si="11">IF(ISBLANK(F5),"",F5)</f>
        <v>186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18</v>
      </c>
      <c r="C23" s="321">
        <f t="shared" si="8"/>
        <v>17</v>
      </c>
      <c r="E23" s="324">
        <f t="shared" si="9"/>
        <v>2022</v>
      </c>
      <c r="F23" s="321">
        <f t="shared" si="10"/>
        <v>90</v>
      </c>
      <c r="G23" s="321">
        <f t="shared" si="11"/>
        <v>83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0</v>
      </c>
      <c r="F5" s="616"/>
      <c r="G5" s="945"/>
      <c r="H5" s="599">
        <v>6</v>
      </c>
      <c r="I5" s="616">
        <v>0</v>
      </c>
      <c r="J5" s="616">
        <v>6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</v>
      </c>
      <c r="F6" s="1028"/>
      <c r="G6" s="980"/>
      <c r="H6" s="1034">
        <v>5</v>
      </c>
      <c r="I6" s="1028">
        <v>0</v>
      </c>
      <c r="J6" s="1028">
        <v>5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1</v>
      </c>
      <c r="F7" s="1028"/>
      <c r="G7" s="980"/>
      <c r="H7" s="1034">
        <v>12</v>
      </c>
      <c r="I7" s="1028">
        <v>3</v>
      </c>
      <c r="J7" s="1028">
        <v>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</v>
      </c>
    </row>
    <row r="15" spans="1:12" ht="30" x14ac:dyDescent="0.25">
      <c r="A15" s="833" t="s">
        <v>1543</v>
      </c>
      <c r="B15" s="623">
        <f>IF(ISBLANK(J7),"",J7)</f>
        <v>9</v>
      </c>
    </row>
    <row r="17" spans="1:2" x14ac:dyDescent="0.25">
      <c r="A17" s="625" t="s">
        <v>1540</v>
      </c>
      <c r="B17" s="621">
        <f>IF(ISBLANK(I7),"",I7)</f>
        <v>3</v>
      </c>
    </row>
    <row r="18" spans="1:2" x14ac:dyDescent="0.25">
      <c r="A18" s="627" t="s">
        <v>1541</v>
      </c>
      <c r="B18" s="623">
        <f>IF(ISBLANK(J7),"",J7)</f>
        <v>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80.900000000000006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79.3</v>
      </c>
      <c r="C6" s="614">
        <v>27.3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76.5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80.900000000000006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221.5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747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560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17747.560000000001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221.5</v>
      </c>
      <c r="C5" s="611">
        <v>152.96</v>
      </c>
      <c r="D5" s="751">
        <v>2543</v>
      </c>
      <c r="E5" s="751">
        <v>39</v>
      </c>
      <c r="G5" s="358">
        <v>2014</v>
      </c>
      <c r="H5" s="70">
        <v>17779.849999999999</v>
      </c>
      <c r="I5" s="55">
        <v>13250.06</v>
      </c>
      <c r="J5" s="55">
        <v>4529.79</v>
      </c>
      <c r="K5" s="71">
        <v>55</v>
      </c>
    </row>
    <row r="6" spans="1:12" x14ac:dyDescent="0.25">
      <c r="A6" s="286">
        <v>2021</v>
      </c>
      <c r="B6" s="601">
        <v>221.5</v>
      </c>
      <c r="C6" s="612">
        <v>152.96</v>
      </c>
      <c r="D6" s="959">
        <v>2388</v>
      </c>
      <c r="E6" s="959">
        <v>38</v>
      </c>
      <c r="G6" s="480">
        <v>2017</v>
      </c>
      <c r="H6" s="212">
        <v>17802.91</v>
      </c>
      <c r="I6" s="58">
        <v>13253.94</v>
      </c>
      <c r="J6" s="58">
        <v>4548.97</v>
      </c>
      <c r="K6" s="214">
        <v>55</v>
      </c>
    </row>
    <row r="7" spans="1:12" x14ac:dyDescent="0.25">
      <c r="A7" s="218">
        <v>2022</v>
      </c>
      <c r="B7" s="601">
        <v>221.5</v>
      </c>
      <c r="C7" s="612">
        <v>152.96</v>
      </c>
      <c r="D7" s="959">
        <v>2269</v>
      </c>
      <c r="E7" s="959">
        <v>39</v>
      </c>
      <c r="G7" s="482">
        <v>2020</v>
      </c>
      <c r="H7" s="72">
        <v>17747.560000000001</v>
      </c>
      <c r="I7" s="61">
        <v>13254.14</v>
      </c>
      <c r="J7" s="61">
        <v>4493.42</v>
      </c>
      <c r="K7" s="73">
        <v>55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152.96</v>
      </c>
      <c r="D14" s="631">
        <f>A5</f>
        <v>2020</v>
      </c>
      <c r="E14" s="625">
        <f>IF(ISBLANK(D5),"",D5)</f>
        <v>2543</v>
      </c>
      <c r="F14" s="211"/>
      <c r="G14" s="634" t="s">
        <v>925</v>
      </c>
      <c r="H14" s="621">
        <f>IF(ISBLANK(J7),"",J7)</f>
        <v>4493.42</v>
      </c>
      <c r="I14" s="211"/>
      <c r="J14" s="211"/>
    </row>
    <row r="15" spans="1:12" x14ac:dyDescent="0.25">
      <c r="A15" s="870" t="s">
        <v>16</v>
      </c>
      <c r="B15" s="630">
        <f>IF(ISBLANK(B7),"",B7)</f>
        <v>221.5</v>
      </c>
      <c r="D15" s="632">
        <f t="shared" ref="D15:D16" si="0">A6</f>
        <v>2021</v>
      </c>
      <c r="E15" s="626">
        <f>IF(ISBLANK(D6),"",D6)</f>
        <v>2388</v>
      </c>
      <c r="F15" s="211"/>
      <c r="G15" s="635" t="s">
        <v>926</v>
      </c>
      <c r="H15" s="623">
        <f>IF(ISBLANK(I7),"",I7)</f>
        <v>13254.14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2269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152.96</v>
      </c>
      <c r="F19" s="253"/>
      <c r="G19" s="634" t="s">
        <v>529</v>
      </c>
      <c r="H19" s="621">
        <f>IF(ISBLANK(J7),"",J7)</f>
        <v>4493.42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221.5</v>
      </c>
      <c r="F20" s="253"/>
      <c r="G20" s="635" t="s">
        <v>528</v>
      </c>
      <c r="H20" s="623">
        <f>IF(ISBLANK(I7),"",I7)</f>
        <v>13254.14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</v>
      </c>
      <c r="C5" s="1092">
        <v>743</v>
      </c>
      <c r="D5" s="1093">
        <v>22</v>
      </c>
      <c r="E5" s="1092">
        <v>558</v>
      </c>
      <c r="F5" s="1093">
        <v>15</v>
      </c>
    </row>
    <row r="6" spans="1:9" x14ac:dyDescent="0.25">
      <c r="A6" s="218">
        <v>2021</v>
      </c>
      <c r="B6" s="1092">
        <v>0.2</v>
      </c>
      <c r="C6" s="1092">
        <v>745</v>
      </c>
      <c r="D6" s="1093">
        <v>22</v>
      </c>
      <c r="E6" s="1092">
        <v>558</v>
      </c>
      <c r="F6" s="1093">
        <v>15</v>
      </c>
    </row>
    <row r="7" spans="1:9" x14ac:dyDescent="0.25">
      <c r="A7" s="219">
        <v>2022</v>
      </c>
      <c r="B7" s="73">
        <v>0</v>
      </c>
      <c r="C7" s="73">
        <v>747</v>
      </c>
      <c r="D7" s="73">
        <v>22</v>
      </c>
      <c r="E7" s="73">
        <v>560</v>
      </c>
      <c r="F7" s="73">
        <v>15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0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31</v>
      </c>
      <c r="C6" s="458">
        <v>31</v>
      </c>
      <c r="D6" s="458">
        <v>0</v>
      </c>
      <c r="E6" s="457">
        <v>40</v>
      </c>
      <c r="F6" s="458">
        <v>40</v>
      </c>
      <c r="G6" s="458">
        <v>0</v>
      </c>
      <c r="H6" s="457">
        <v>1.3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</v>
      </c>
      <c r="C7" s="612">
        <v>2</v>
      </c>
      <c r="D7" s="612">
        <v>0</v>
      </c>
      <c r="E7" s="601">
        <v>4</v>
      </c>
      <c r="F7" s="612">
        <v>4</v>
      </c>
      <c r="G7" s="612">
        <v>0</v>
      </c>
      <c r="H7" s="947">
        <v>2</v>
      </c>
      <c r="I7" s="948">
        <v>0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31</v>
      </c>
      <c r="C15" s="879">
        <f t="shared" si="3"/>
        <v>31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40</v>
      </c>
      <c r="H15" s="853">
        <f t="shared" si="1"/>
        <v>40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1.3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</v>
      </c>
      <c r="C16" s="888">
        <f t="shared" si="3"/>
        <v>2</v>
      </c>
      <c r="D16" s="889">
        <f t="shared" si="3"/>
        <v>0</v>
      </c>
      <c r="F16" s="891">
        <f t="shared" si="4"/>
        <v>2022</v>
      </c>
      <c r="G16" s="676">
        <f t="shared" si="5"/>
        <v>4</v>
      </c>
      <c r="H16" s="676">
        <f t="shared" si="1"/>
        <v>4</v>
      </c>
      <c r="I16" s="671">
        <f t="shared" si="1"/>
        <v>0</v>
      </c>
      <c r="J16" s="211"/>
      <c r="K16" s="891">
        <f t="shared" si="6"/>
        <v>2022</v>
      </c>
      <c r="L16" s="676">
        <f t="shared" si="7"/>
        <v>2</v>
      </c>
      <c r="M16" s="671">
        <f t="shared" si="7"/>
        <v>0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31</v>
      </c>
      <c r="C23" s="853">
        <f t="shared" si="11"/>
        <v>31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40</v>
      </c>
      <c r="H23" s="853">
        <f t="shared" si="9"/>
        <v>40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1.3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</v>
      </c>
      <c r="C24" s="676">
        <f t="shared" si="11"/>
        <v>2</v>
      </c>
      <c r="D24" s="671">
        <f t="shared" si="11"/>
        <v>0</v>
      </c>
      <c r="F24" s="891">
        <f t="shared" si="12"/>
        <v>2022</v>
      </c>
      <c r="G24" s="676">
        <f t="shared" si="13"/>
        <v>4</v>
      </c>
      <c r="H24" s="676">
        <f t="shared" si="9"/>
        <v>4</v>
      </c>
      <c r="I24" s="671">
        <f t="shared" si="9"/>
        <v>0</v>
      </c>
      <c r="J24" s="211"/>
      <c r="K24" s="891">
        <f t="shared" si="14"/>
        <v>2022</v>
      </c>
      <c r="L24" s="676">
        <f t="shared" si="15"/>
        <v>2</v>
      </c>
      <c r="M24" s="671">
        <f t="shared" si="15"/>
        <v>0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10</v>
      </c>
      <c r="C3" s="71">
        <v>6</v>
      </c>
      <c r="D3" s="71">
        <v>28.7</v>
      </c>
      <c r="F3" s="105" t="s">
        <v>537</v>
      </c>
      <c r="G3" s="97">
        <f>IF(ISBLANK(B3),"",B3)</f>
        <v>10</v>
      </c>
      <c r="H3" s="97">
        <f>IF(ISBLANK(B4),"",B4)</f>
        <v>15</v>
      </c>
      <c r="I3" s="97">
        <f>IF(ISBLANK(B5),"",B5)</f>
        <v>6</v>
      </c>
      <c r="J3" s="365"/>
    </row>
    <row r="4" spans="1:12" x14ac:dyDescent="0.25">
      <c r="A4" s="286">
        <v>2021</v>
      </c>
      <c r="B4" s="214">
        <v>15</v>
      </c>
      <c r="C4" s="214">
        <v>7</v>
      </c>
      <c r="D4" s="214">
        <v>15.6</v>
      </c>
      <c r="F4" s="130" t="s">
        <v>538</v>
      </c>
      <c r="G4" s="98">
        <f>IF(ISBLANK(C3),"",C3)</f>
        <v>6</v>
      </c>
      <c r="H4" s="98">
        <f>IF(ISBLANK(C4),"",C4)</f>
        <v>7</v>
      </c>
      <c r="I4" s="98">
        <f>IF(ISBLANK(C5),"",C5)</f>
        <v>4</v>
      </c>
      <c r="J4" s="365"/>
    </row>
    <row r="5" spans="1:12" x14ac:dyDescent="0.25">
      <c r="A5" s="218">
        <v>2022</v>
      </c>
      <c r="B5" s="168">
        <v>6</v>
      </c>
      <c r="C5" s="168">
        <v>4</v>
      </c>
      <c r="D5" s="168">
        <v>21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10</v>
      </c>
      <c r="H8" s="97">
        <f>IF(ISBLANK(B4),"",B4)</f>
        <v>15</v>
      </c>
      <c r="I8" s="97">
        <f>IF(ISBLANK(B5),"",B5)</f>
        <v>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6</v>
      </c>
      <c r="H9" s="98">
        <f>IF(ISBLANK(C4),"",C4)</f>
        <v>7</v>
      </c>
      <c r="I9" s="98">
        <f>IF(ISBLANK(C5),"",C5)</f>
        <v>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28.7</v>
      </c>
      <c r="H13" s="132">
        <f>IF(ISBLANK(D4),"",D4)</f>
        <v>15.6</v>
      </c>
      <c r="I13" s="132">
        <f>IF(ISBLANK(D5),"",D5)</f>
        <v>21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64</v>
      </c>
      <c r="C4" s="110">
        <v>80</v>
      </c>
      <c r="E4" s="29" t="s">
        <v>540</v>
      </c>
      <c r="F4" s="163">
        <f>B4/($B$22+$C$22)*100</f>
        <v>1.0867719476991</v>
      </c>
      <c r="G4" s="163">
        <f>C4/($B$22+$C$22)*100</f>
        <v>1.3584649346238751</v>
      </c>
      <c r="J4" s="29" t="s">
        <v>540</v>
      </c>
      <c r="K4" s="163">
        <f>G4</f>
        <v>1.3584649346238751</v>
      </c>
    </row>
    <row r="5" spans="1:11" x14ac:dyDescent="0.25">
      <c r="A5" s="202" t="s">
        <v>541</v>
      </c>
      <c r="B5" s="212">
        <v>80</v>
      </c>
      <c r="C5" s="160">
        <v>88</v>
      </c>
      <c r="E5" s="29" t="s">
        <v>541</v>
      </c>
      <c r="F5" s="163">
        <f t="shared" ref="F5:G21" si="0">B5/($B$22+$C$22)*100</f>
        <v>1.3584649346238751</v>
      </c>
      <c r="G5" s="163">
        <f t="shared" si="0"/>
        <v>1.4943114280862626</v>
      </c>
      <c r="J5" s="29" t="s">
        <v>541</v>
      </c>
      <c r="K5" s="163">
        <f t="shared" ref="K5:K21" si="1">G5</f>
        <v>1.4943114280862626</v>
      </c>
    </row>
    <row r="6" spans="1:11" x14ac:dyDescent="0.25">
      <c r="A6" s="202" t="s">
        <v>542</v>
      </c>
      <c r="B6" s="212">
        <v>77</v>
      </c>
      <c r="C6" s="160">
        <v>76</v>
      </c>
      <c r="E6" s="29" t="s">
        <v>542</v>
      </c>
      <c r="F6" s="163">
        <f t="shared" si="0"/>
        <v>1.3075224995754797</v>
      </c>
      <c r="G6" s="163">
        <f t="shared" si="0"/>
        <v>1.2905416878926812</v>
      </c>
      <c r="J6" s="29" t="s">
        <v>542</v>
      </c>
      <c r="K6" s="163">
        <f t="shared" si="1"/>
        <v>1.2905416878926812</v>
      </c>
    </row>
    <row r="7" spans="1:11" x14ac:dyDescent="0.25">
      <c r="A7" s="202" t="s">
        <v>543</v>
      </c>
      <c r="B7" s="212">
        <v>111</v>
      </c>
      <c r="C7" s="160">
        <v>119</v>
      </c>
      <c r="E7" s="29" t="s">
        <v>543</v>
      </c>
      <c r="F7" s="163">
        <f t="shared" si="0"/>
        <v>1.8848700967906264</v>
      </c>
      <c r="G7" s="163">
        <f t="shared" si="0"/>
        <v>2.0207165902530142</v>
      </c>
      <c r="J7" s="29" t="s">
        <v>543</v>
      </c>
      <c r="K7" s="163">
        <f t="shared" si="1"/>
        <v>2.0207165902530142</v>
      </c>
    </row>
    <row r="8" spans="1:11" x14ac:dyDescent="0.25">
      <c r="A8" s="202" t="s">
        <v>544</v>
      </c>
      <c r="B8" s="212">
        <v>107</v>
      </c>
      <c r="C8" s="160">
        <v>116</v>
      </c>
      <c r="E8" s="29" t="s">
        <v>544</v>
      </c>
      <c r="F8" s="163">
        <f t="shared" si="0"/>
        <v>1.8169468500594328</v>
      </c>
      <c r="G8" s="163">
        <f t="shared" si="0"/>
        <v>1.9697741552046188</v>
      </c>
      <c r="J8" s="29" t="s">
        <v>544</v>
      </c>
      <c r="K8" s="163">
        <f t="shared" si="1"/>
        <v>1.9697741552046188</v>
      </c>
    </row>
    <row r="9" spans="1:11" x14ac:dyDescent="0.25">
      <c r="A9" s="202" t="s">
        <v>545</v>
      </c>
      <c r="B9" s="212">
        <v>91</v>
      </c>
      <c r="C9" s="160">
        <v>119</v>
      </c>
      <c r="E9" s="29" t="s">
        <v>545</v>
      </c>
      <c r="F9" s="163">
        <f t="shared" si="0"/>
        <v>1.545253863134658</v>
      </c>
      <c r="G9" s="163">
        <f t="shared" si="0"/>
        <v>2.0207165902530142</v>
      </c>
      <c r="J9" s="29" t="s">
        <v>545</v>
      </c>
      <c r="K9" s="163">
        <f t="shared" si="1"/>
        <v>2.0207165902530142</v>
      </c>
    </row>
    <row r="10" spans="1:11" x14ac:dyDescent="0.25">
      <c r="A10" s="202" t="s">
        <v>546</v>
      </c>
      <c r="B10" s="212">
        <v>105</v>
      </c>
      <c r="C10" s="160">
        <v>140</v>
      </c>
      <c r="E10" s="29" t="s">
        <v>546</v>
      </c>
      <c r="F10" s="163">
        <f t="shared" si="0"/>
        <v>1.782985226693836</v>
      </c>
      <c r="G10" s="163">
        <f t="shared" si="0"/>
        <v>2.3773136355917814</v>
      </c>
      <c r="J10" s="29" t="s">
        <v>546</v>
      </c>
      <c r="K10" s="163">
        <f t="shared" si="1"/>
        <v>2.3773136355917814</v>
      </c>
    </row>
    <row r="11" spans="1:11" x14ac:dyDescent="0.25">
      <c r="A11" s="202" t="s">
        <v>547</v>
      </c>
      <c r="B11" s="212">
        <v>116</v>
      </c>
      <c r="C11" s="160">
        <v>160</v>
      </c>
      <c r="E11" s="29" t="s">
        <v>547</v>
      </c>
      <c r="F11" s="163">
        <f t="shared" si="0"/>
        <v>1.9697741552046188</v>
      </c>
      <c r="G11" s="163">
        <f t="shared" si="0"/>
        <v>2.7169298692477502</v>
      </c>
      <c r="J11" s="29" t="s">
        <v>547</v>
      </c>
      <c r="K11" s="163">
        <f t="shared" si="1"/>
        <v>2.7169298692477502</v>
      </c>
    </row>
    <row r="12" spans="1:11" x14ac:dyDescent="0.25">
      <c r="A12" s="202" t="s">
        <v>548</v>
      </c>
      <c r="B12" s="212">
        <v>129</v>
      </c>
      <c r="C12" s="160">
        <v>174</v>
      </c>
      <c r="E12" s="29" t="s">
        <v>548</v>
      </c>
      <c r="F12" s="163">
        <f t="shared" si="0"/>
        <v>2.1905247070809986</v>
      </c>
      <c r="G12" s="163">
        <f t="shared" si="0"/>
        <v>2.9546612328069282</v>
      </c>
      <c r="J12" s="29" t="s">
        <v>548</v>
      </c>
      <c r="K12" s="163">
        <f t="shared" si="1"/>
        <v>2.9546612328069282</v>
      </c>
    </row>
    <row r="13" spans="1:11" x14ac:dyDescent="0.25">
      <c r="A13" s="202" t="s">
        <v>549</v>
      </c>
      <c r="B13" s="212">
        <v>158</v>
      </c>
      <c r="C13" s="160">
        <v>197</v>
      </c>
      <c r="E13" s="29" t="s">
        <v>549</v>
      </c>
      <c r="F13" s="163">
        <f t="shared" si="0"/>
        <v>2.6829682458821535</v>
      </c>
      <c r="G13" s="163">
        <f t="shared" si="0"/>
        <v>3.345219901511292</v>
      </c>
      <c r="J13" s="29" t="s">
        <v>549</v>
      </c>
      <c r="K13" s="163">
        <f t="shared" si="1"/>
        <v>3.345219901511292</v>
      </c>
    </row>
    <row r="14" spans="1:11" x14ac:dyDescent="0.25">
      <c r="A14" s="202" t="s">
        <v>550</v>
      </c>
      <c r="B14" s="212">
        <v>178</v>
      </c>
      <c r="C14" s="160">
        <v>244</v>
      </c>
      <c r="E14" s="29" t="s">
        <v>550</v>
      </c>
      <c r="F14" s="163">
        <f t="shared" si="0"/>
        <v>3.0225844795381223</v>
      </c>
      <c r="G14" s="163">
        <f t="shared" si="0"/>
        <v>4.1433180506028195</v>
      </c>
      <c r="J14" s="29" t="s">
        <v>550</v>
      </c>
      <c r="K14" s="163">
        <f t="shared" si="1"/>
        <v>4.1433180506028195</v>
      </c>
    </row>
    <row r="15" spans="1:11" x14ac:dyDescent="0.25">
      <c r="A15" s="202" t="s">
        <v>551</v>
      </c>
      <c r="B15" s="212">
        <v>202</v>
      </c>
      <c r="C15" s="160">
        <v>271</v>
      </c>
      <c r="E15" s="29" t="s">
        <v>551</v>
      </c>
      <c r="F15" s="163">
        <f t="shared" si="0"/>
        <v>3.4301239599252846</v>
      </c>
      <c r="G15" s="163">
        <f t="shared" si="0"/>
        <v>4.6017999660383762</v>
      </c>
      <c r="J15" s="29" t="s">
        <v>551</v>
      </c>
      <c r="K15" s="163">
        <f t="shared" si="1"/>
        <v>4.6017999660383762</v>
      </c>
    </row>
    <row r="16" spans="1:11" x14ac:dyDescent="0.25">
      <c r="A16" s="202" t="s">
        <v>552</v>
      </c>
      <c r="B16" s="212">
        <v>214</v>
      </c>
      <c r="C16" s="160">
        <v>268</v>
      </c>
      <c r="E16" s="29" t="s">
        <v>552</v>
      </c>
      <c r="F16" s="163">
        <f t="shared" si="0"/>
        <v>3.6338937001188656</v>
      </c>
      <c r="G16" s="163">
        <f t="shared" si="0"/>
        <v>4.5508575309899815</v>
      </c>
      <c r="J16" s="29" t="s">
        <v>552</v>
      </c>
      <c r="K16" s="163">
        <f t="shared" si="1"/>
        <v>4.5508575309899815</v>
      </c>
    </row>
    <row r="17" spans="1:11" x14ac:dyDescent="0.25">
      <c r="A17" s="202" t="s">
        <v>553</v>
      </c>
      <c r="B17" s="212">
        <v>273</v>
      </c>
      <c r="C17" s="160">
        <v>340</v>
      </c>
      <c r="E17" s="29" t="s">
        <v>553</v>
      </c>
      <c r="F17" s="163">
        <f t="shared" si="0"/>
        <v>4.6357615894039732</v>
      </c>
      <c r="G17" s="163">
        <f t="shared" si="0"/>
        <v>5.773475972151469</v>
      </c>
      <c r="J17" s="29" t="s">
        <v>553</v>
      </c>
      <c r="K17" s="163">
        <f t="shared" si="1"/>
        <v>5.773475972151469</v>
      </c>
    </row>
    <row r="18" spans="1:11" x14ac:dyDescent="0.25">
      <c r="A18" s="202" t="s">
        <v>554</v>
      </c>
      <c r="B18" s="212">
        <v>265</v>
      </c>
      <c r="C18" s="160">
        <v>249</v>
      </c>
      <c r="E18" s="29" t="s">
        <v>554</v>
      </c>
      <c r="F18" s="163">
        <f t="shared" si="0"/>
        <v>4.4999150959415859</v>
      </c>
      <c r="G18" s="163">
        <f t="shared" si="0"/>
        <v>4.2282221090168113</v>
      </c>
      <c r="J18" s="29" t="s">
        <v>554</v>
      </c>
      <c r="K18" s="163">
        <f t="shared" si="1"/>
        <v>4.2282221090168113</v>
      </c>
    </row>
    <row r="19" spans="1:11" x14ac:dyDescent="0.25">
      <c r="A19" s="202" t="s">
        <v>555</v>
      </c>
      <c r="B19" s="212">
        <v>203</v>
      </c>
      <c r="C19" s="160">
        <v>184</v>
      </c>
      <c r="E19" s="29" t="s">
        <v>555</v>
      </c>
      <c r="F19" s="163">
        <f t="shared" si="0"/>
        <v>3.4471047716080832</v>
      </c>
      <c r="G19" s="163">
        <f t="shared" si="0"/>
        <v>3.1244693496349125</v>
      </c>
      <c r="J19" s="29" t="s">
        <v>555</v>
      </c>
      <c r="K19" s="163">
        <f t="shared" si="1"/>
        <v>3.1244693496349125</v>
      </c>
    </row>
    <row r="20" spans="1:11" x14ac:dyDescent="0.25">
      <c r="A20" s="202" t="s">
        <v>556</v>
      </c>
      <c r="B20" s="212">
        <v>228</v>
      </c>
      <c r="C20" s="160">
        <v>177</v>
      </c>
      <c r="E20" s="29" t="s">
        <v>556</v>
      </c>
      <c r="F20" s="163">
        <f t="shared" si="0"/>
        <v>3.871625063678044</v>
      </c>
      <c r="G20" s="163">
        <f t="shared" si="0"/>
        <v>3.0056036678553237</v>
      </c>
      <c r="J20" s="29" t="s">
        <v>556</v>
      </c>
      <c r="K20" s="163">
        <f t="shared" si="1"/>
        <v>3.0056036678553237</v>
      </c>
    </row>
    <row r="21" spans="1:11" x14ac:dyDescent="0.25">
      <c r="A21" s="203" t="s">
        <v>557</v>
      </c>
      <c r="B21" s="72">
        <v>188</v>
      </c>
      <c r="C21" s="111">
        <v>98</v>
      </c>
      <c r="E21" s="31" t="s">
        <v>557</v>
      </c>
      <c r="F21" s="163">
        <f t="shared" si="0"/>
        <v>3.1923925963661066</v>
      </c>
      <c r="G21" s="163">
        <f t="shared" si="0"/>
        <v>1.664119544914247</v>
      </c>
      <c r="J21" s="31" t="s">
        <v>557</v>
      </c>
      <c r="K21" s="210">
        <f t="shared" si="1"/>
        <v>1.664119544914247</v>
      </c>
    </row>
    <row r="22" spans="1:11" x14ac:dyDescent="0.25">
      <c r="A22" s="309" t="s">
        <v>16</v>
      </c>
      <c r="B22" s="121">
        <f>SUM(B4:B21)</f>
        <v>2789</v>
      </c>
      <c r="C22" s="124">
        <f>SUM(C4:C21)</f>
        <v>3100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1212</v>
      </c>
      <c r="E3" s="297" t="s">
        <v>709</v>
      </c>
      <c r="F3" s="71">
        <v>57.13</v>
      </c>
      <c r="G3" s="71">
        <v>60.48</v>
      </c>
      <c r="K3" s="122" t="s">
        <v>16</v>
      </c>
      <c r="L3" s="71">
        <v>2.31</v>
      </c>
      <c r="M3" s="71">
        <v>2.0699999999999998</v>
      </c>
    </row>
    <row r="4" spans="1:16" x14ac:dyDescent="0.25">
      <c r="A4" s="202" t="s">
        <v>704</v>
      </c>
      <c r="B4" s="212"/>
      <c r="C4" s="160">
        <v>1293</v>
      </c>
      <c r="E4" s="298" t="s">
        <v>710</v>
      </c>
      <c r="F4" s="214">
        <v>37.47</v>
      </c>
      <c r="G4" s="214">
        <v>33.299999999999997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448</v>
      </c>
      <c r="E5" s="298" t="s">
        <v>711</v>
      </c>
      <c r="F5" s="214">
        <v>3.93</v>
      </c>
      <c r="G5" s="214">
        <v>4.9800000000000004</v>
      </c>
      <c r="K5" s="123" t="s">
        <v>213</v>
      </c>
      <c r="L5" s="73">
        <v>2.31</v>
      </c>
      <c r="M5" s="73">
        <v>2.0699999999999998</v>
      </c>
      <c r="N5" s="211"/>
    </row>
    <row r="6" spans="1:16" x14ac:dyDescent="0.25">
      <c r="A6" s="202" t="s">
        <v>706</v>
      </c>
      <c r="B6" s="212"/>
      <c r="C6" s="160">
        <v>378</v>
      </c>
      <c r="E6" s="298" t="s">
        <v>712</v>
      </c>
      <c r="F6" s="214">
        <v>1.08</v>
      </c>
      <c r="G6" s="214">
        <v>0.91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168</v>
      </c>
      <c r="E7" s="299" t="s">
        <v>713</v>
      </c>
      <c r="F7" s="73">
        <v>0.39</v>
      </c>
      <c r="G7" s="73">
        <v>0.34</v>
      </c>
      <c r="K7" s="227"/>
      <c r="L7" s="211"/>
      <c r="M7" s="211"/>
    </row>
    <row r="8" spans="1:16" x14ac:dyDescent="0.25">
      <c r="A8" s="203" t="s">
        <v>708</v>
      </c>
      <c r="B8" s="72"/>
      <c r="C8" s="111">
        <v>138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33.324168270552654</v>
      </c>
      <c r="C13" s="301" t="e">
        <f>B3/SUM(B3:B8)*100</f>
        <v>#DIV/0!</v>
      </c>
      <c r="E13" s="217" t="s">
        <v>836</v>
      </c>
      <c r="F13" s="289">
        <f>IF(ISBLANK(F3),"",F3)</f>
        <v>57.13</v>
      </c>
      <c r="G13" s="289">
        <f>IF(ISBLANK(G3),"",G3)</f>
        <v>60.48</v>
      </c>
    </row>
    <row r="14" spans="1:16" x14ac:dyDescent="0.25">
      <c r="A14" s="220" t="s">
        <v>825</v>
      </c>
      <c r="B14" s="305">
        <f>C4/SUM(C3:C8)*100</f>
        <v>35.55127852625791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37.47</v>
      </c>
      <c r="G14" s="290">
        <f t="shared" si="0"/>
        <v>33.299999999999997</v>
      </c>
    </row>
    <row r="15" spans="1:16" x14ac:dyDescent="0.25">
      <c r="A15" s="220" t="s">
        <v>826</v>
      </c>
      <c r="B15" s="305">
        <f>C5/SUM(C3:C8)*100</f>
        <v>12.317844377233984</v>
      </c>
      <c r="C15" s="302" t="e">
        <f>B5/SUM(B3:B8)*100</f>
        <v>#DIV/0!</v>
      </c>
      <c r="E15" s="286" t="s">
        <v>838</v>
      </c>
      <c r="F15" s="290">
        <f t="shared" si="0"/>
        <v>3.93</v>
      </c>
      <c r="G15" s="290">
        <f t="shared" si="0"/>
        <v>4.9800000000000004</v>
      </c>
    </row>
    <row r="16" spans="1:16" x14ac:dyDescent="0.25">
      <c r="A16" s="220" t="s">
        <v>827</v>
      </c>
      <c r="B16" s="305">
        <f>C6/SUM(C3:C8)*100</f>
        <v>10.393181193291175</v>
      </c>
      <c r="C16" s="302" t="e">
        <f>B6/SUM(B3:B8)*100</f>
        <v>#DIV/0!</v>
      </c>
      <c r="E16" s="286" t="s">
        <v>839</v>
      </c>
      <c r="F16" s="290">
        <f t="shared" si="0"/>
        <v>1.08</v>
      </c>
      <c r="G16" s="290">
        <f t="shared" si="0"/>
        <v>0.91</v>
      </c>
    </row>
    <row r="17" spans="1:18" x14ac:dyDescent="0.25">
      <c r="A17" s="220" t="s">
        <v>828</v>
      </c>
      <c r="B17" s="305">
        <f>C7/SUM(C3:C8)*100</f>
        <v>4.6191916414627441</v>
      </c>
      <c r="C17" s="302" t="e">
        <f>B7/SUM(B3:B8)*100</f>
        <v>#DIV/0!</v>
      </c>
      <c r="E17" s="219" t="s">
        <v>840</v>
      </c>
      <c r="F17" s="291">
        <f t="shared" si="0"/>
        <v>0.39</v>
      </c>
      <c r="G17" s="291">
        <f t="shared" si="0"/>
        <v>0.34</v>
      </c>
    </row>
    <row r="18" spans="1:18" x14ac:dyDescent="0.25">
      <c r="A18" s="221" t="s">
        <v>829</v>
      </c>
      <c r="B18" s="306">
        <f>C8/SUM(C3:C8)*100</f>
        <v>3.7943359912015397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33.324168270552654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35.55127852625791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12.317844377233984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10.393181193291175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4.6191916414627441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3.7943359912015397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1077</v>
      </c>
      <c r="E34" s="297" t="s">
        <v>709</v>
      </c>
      <c r="F34" s="71">
        <v>60.48</v>
      </c>
      <c r="G34" s="211"/>
      <c r="K34" s="122" t="s">
        <v>16</v>
      </c>
      <c r="L34" s="71">
        <v>2.0699999999999998</v>
      </c>
      <c r="M34" s="211"/>
    </row>
    <row r="35" spans="1:16" x14ac:dyDescent="0.25">
      <c r="A35" s="202" t="s">
        <v>704</v>
      </c>
      <c r="B35" s="212"/>
      <c r="C35" s="160">
        <v>946</v>
      </c>
      <c r="E35" s="298" t="s">
        <v>710</v>
      </c>
      <c r="F35" s="214">
        <v>33.299999999999997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380</v>
      </c>
      <c r="E36" s="298" t="s">
        <v>711</v>
      </c>
      <c r="F36" s="214">
        <v>4.9800000000000004</v>
      </c>
      <c r="G36" s="211"/>
      <c r="K36" s="123" t="s">
        <v>213</v>
      </c>
      <c r="L36" s="73">
        <v>2.0699999999999998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262</v>
      </c>
      <c r="E37" s="298" t="s">
        <v>712</v>
      </c>
      <c r="F37" s="214">
        <v>0.91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69</v>
      </c>
      <c r="E38" s="299" t="s">
        <v>713</v>
      </c>
      <c r="F38" s="73">
        <v>0.34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34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38.908959537572251</v>
      </c>
      <c r="C44" s="301" t="e">
        <f>B34/SUM(B34:B39)*100</f>
        <v>#DIV/0!</v>
      </c>
      <c r="E44" s="217" t="s">
        <v>836</v>
      </c>
      <c r="F44" s="289">
        <f>IF(ISBLANK(F34),"",F34)</f>
        <v>60.48</v>
      </c>
    </row>
    <row r="45" spans="1:16" x14ac:dyDescent="0.25">
      <c r="A45" s="220" t="s">
        <v>825</v>
      </c>
      <c r="B45" s="305">
        <f>C35/SUM(C34:C39)*100</f>
        <v>34.176300578034677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33.299999999999997</v>
      </c>
    </row>
    <row r="46" spans="1:16" x14ac:dyDescent="0.25">
      <c r="A46" s="220" t="s">
        <v>826</v>
      </c>
      <c r="B46" s="305">
        <f>C36/SUM(C34:C39)*100</f>
        <v>13.728323699421965</v>
      </c>
      <c r="C46" s="302" t="e">
        <f>B36/SUM(B34:B39)*100</f>
        <v>#DIV/0!</v>
      </c>
      <c r="E46" s="286" t="s">
        <v>838</v>
      </c>
      <c r="F46" s="290">
        <f t="shared" si="2"/>
        <v>4.9800000000000004</v>
      </c>
    </row>
    <row r="47" spans="1:16" x14ac:dyDescent="0.25">
      <c r="A47" s="220" t="s">
        <v>827</v>
      </c>
      <c r="B47" s="305">
        <f>C37/SUM(C34:C39)*100</f>
        <v>9.4653179190751437</v>
      </c>
      <c r="C47" s="302" t="e">
        <f>B37/SUM(B34:B39)*100</f>
        <v>#DIV/0!</v>
      </c>
      <c r="E47" s="286" t="s">
        <v>839</v>
      </c>
      <c r="F47" s="290">
        <f t="shared" si="2"/>
        <v>0.91</v>
      </c>
    </row>
    <row r="48" spans="1:16" x14ac:dyDescent="0.25">
      <c r="A48" s="220" t="s">
        <v>828</v>
      </c>
      <c r="B48" s="305">
        <f>C38/SUM(C34:C39)*100</f>
        <v>2.4927745664739884</v>
      </c>
      <c r="C48" s="302" t="e">
        <f>B38/SUM(B34:B39)*100</f>
        <v>#DIV/0!</v>
      </c>
      <c r="E48" s="219" t="s">
        <v>840</v>
      </c>
      <c r="F48" s="291">
        <f t="shared" si="2"/>
        <v>0.34</v>
      </c>
    </row>
    <row r="49" spans="1:3" x14ac:dyDescent="0.25">
      <c r="A49" s="221" t="s">
        <v>829</v>
      </c>
      <c r="B49" s="306">
        <f>C39/SUM(C34:C39)*100</f>
        <v>1.2283236994219653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38.908959537572251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34.176300578034677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13.728323699421965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9.4653179190751437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2.4927745664739884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1.2283236994219653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2024-04-25T06:14:56Z</dcterms:modified>
</cp:coreProperties>
</file>